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/>
  <bookViews>
    <workbookView xWindow="0" yWindow="0" windowWidth="20490" windowHeight="7755" tabRatio="500"/>
  </bookViews>
  <sheets>
    <sheet name="BLC III YEAR" sheetId="4" r:id="rId1"/>
    <sheet name="ANALYSIS" sheetId="5" r:id="rId2"/>
  </sheets>
  <calcPr calcId="144525"/>
</workbook>
</file>

<file path=xl/calcChain.xml><?xml version="1.0" encoding="utf-8"?>
<calcChain xmlns="http://schemas.openxmlformats.org/spreadsheetml/2006/main">
  <c r="I8" i="4" l="1"/>
  <c r="I9" i="4"/>
  <c r="I10" i="4"/>
  <c r="I11" i="4"/>
  <c r="I12" i="4"/>
  <c r="I13" i="4"/>
  <c r="I14" i="4"/>
  <c r="Z8" i="4" l="1"/>
  <c r="AA8" i="4" s="1"/>
  <c r="Z9" i="4"/>
  <c r="AA9" i="4" s="1"/>
  <c r="Z10" i="4"/>
  <c r="AA10" i="4" s="1"/>
  <c r="Z11" i="4"/>
  <c r="AA11" i="4" s="1"/>
  <c r="Z12" i="4"/>
  <c r="AA12" i="4" s="1"/>
  <c r="Z13" i="4"/>
  <c r="AA13" i="4" s="1"/>
  <c r="Z14" i="4"/>
  <c r="AA14" i="4" s="1"/>
  <c r="Y8" i="4" l="1"/>
  <c r="Y9" i="4"/>
  <c r="Y10" i="4"/>
  <c r="Y11" i="4"/>
  <c r="Y12" i="4"/>
  <c r="Y14" i="4"/>
  <c r="L8" i="4" l="1"/>
  <c r="L9" i="4"/>
  <c r="L10" i="4"/>
  <c r="L11" i="4"/>
  <c r="L12" i="4"/>
  <c r="L13" i="4"/>
  <c r="L14" i="4"/>
  <c r="L15" i="4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M8" i="4"/>
  <c r="M9" i="4"/>
  <c r="M10" i="4"/>
  <c r="M11" i="4"/>
  <c r="M12" i="4"/>
  <c r="M13" i="4"/>
  <c r="M14" i="4"/>
  <c r="M15" i="4"/>
  <c r="I15" i="4" l="1"/>
  <c r="H15" i="4"/>
  <c r="Q8" i="4"/>
  <c r="R8" i="4" s="1"/>
  <c r="Q9" i="4"/>
  <c r="R9" i="4" s="1"/>
  <c r="Q10" i="4"/>
  <c r="R10" i="4" s="1"/>
  <c r="Q11" i="4"/>
  <c r="R11" i="4" s="1"/>
  <c r="Q12" i="4"/>
  <c r="R12" i="4" s="1"/>
  <c r="Q13" i="4"/>
  <c r="R13" i="4" s="1"/>
  <c r="Q14" i="4"/>
  <c r="R14" i="4" s="1"/>
  <c r="Q15" i="4"/>
  <c r="R15" i="4" s="1"/>
  <c r="V8" i="4" l="1"/>
  <c r="W8" i="4" s="1"/>
  <c r="V9" i="4"/>
  <c r="W9" i="4" s="1"/>
  <c r="V10" i="4"/>
  <c r="W10" i="4" s="1"/>
  <c r="V11" i="4"/>
  <c r="W11" i="4" s="1"/>
  <c r="V12" i="4"/>
  <c r="W12" i="4" s="1"/>
  <c r="V13" i="4"/>
  <c r="W13" i="4" s="1"/>
  <c r="Y13" i="4" s="1"/>
  <c r="V14" i="4"/>
  <c r="W14" i="4" s="1"/>
  <c r="V15" i="4"/>
  <c r="W15" i="4" s="1"/>
  <c r="Y15" i="4" s="1"/>
  <c r="V7" i="4"/>
  <c r="D7" i="5" l="1"/>
  <c r="D6" i="5"/>
  <c r="D5" i="5"/>
  <c r="D4" i="5"/>
  <c r="X8" i="4"/>
  <c r="X9" i="4"/>
  <c r="X10" i="4"/>
  <c r="X11" i="4"/>
  <c r="X12" i="4"/>
  <c r="X13" i="4"/>
  <c r="X14" i="4"/>
  <c r="X15" i="4"/>
  <c r="S8" i="4"/>
  <c r="S9" i="4"/>
  <c r="S10" i="4"/>
  <c r="S11" i="4"/>
  <c r="S12" i="4"/>
  <c r="S13" i="4"/>
  <c r="S14" i="4"/>
  <c r="S15" i="4"/>
  <c r="N8" i="4"/>
  <c r="N9" i="4"/>
  <c r="N10" i="4"/>
  <c r="N11" i="4"/>
  <c r="N12" i="4"/>
  <c r="N13" i="4"/>
  <c r="N14" i="4"/>
  <c r="N15" i="4"/>
  <c r="Z15" i="4" s="1"/>
  <c r="AA15" i="4" s="1"/>
  <c r="D3" i="5"/>
  <c r="F7" i="5"/>
  <c r="W7" i="4"/>
  <c r="Q7" i="4"/>
  <c r="R7" i="4" s="1"/>
  <c r="S7" i="4" s="1"/>
  <c r="E5" i="5" s="1"/>
  <c r="L7" i="4"/>
  <c r="M7" i="4" s="1"/>
  <c r="N7" i="4" s="1"/>
  <c r="G7" i="4"/>
  <c r="G4" i="5" l="1"/>
  <c r="E4" i="5"/>
  <c r="F4" i="5"/>
  <c r="H7" i="4"/>
  <c r="G5" i="5"/>
  <c r="F5" i="5"/>
  <c r="X7" i="4"/>
  <c r="G7" i="5"/>
  <c r="E7" i="5"/>
  <c r="I7" i="4" l="1"/>
  <c r="F3" i="5" s="1"/>
  <c r="Y7" i="4"/>
  <c r="F6" i="5"/>
  <c r="E6" i="5"/>
  <c r="G6" i="5"/>
  <c r="Z7" i="4" l="1"/>
  <c r="AA7" i="4" s="1"/>
  <c r="E3" i="5"/>
  <c r="G3" i="5"/>
</calcChain>
</file>

<file path=xl/sharedStrings.xml><?xml version="1.0" encoding="utf-8"?>
<sst xmlns="http://schemas.openxmlformats.org/spreadsheetml/2006/main" count="64" uniqueCount="50">
  <si>
    <t>Index</t>
  </si>
  <si>
    <t>Name</t>
  </si>
  <si>
    <t>Grand
Total</t>
  </si>
  <si>
    <t>Sl.No.</t>
  </si>
  <si>
    <t>No. of Module pass by Student</t>
  </si>
  <si>
    <t>Remarks</t>
  </si>
  <si>
    <t>CW (50)</t>
  </si>
  <si>
    <t>Exam (100%)</t>
  </si>
  <si>
    <t>Exam (50)</t>
  </si>
  <si>
    <t>Total (100)</t>
  </si>
  <si>
    <t>Exam (100)</t>
  </si>
  <si>
    <t>COLLEGE OF LANGUAGE AND CULTURE STUDIES</t>
  </si>
  <si>
    <t>FALL SEMESTER RESULT, 2018</t>
  </si>
  <si>
    <t>TRONGSA;BHUTAN</t>
  </si>
  <si>
    <t>FINAL REMARKS</t>
  </si>
  <si>
    <t>BLL V SEMESTER</t>
  </si>
  <si>
    <t>Translation III (TRA303)</t>
  </si>
  <si>
    <r>
      <t xml:space="preserve">སྙན་ངག་བཞི་པ། </t>
    </r>
    <r>
      <rPr>
        <sz val="14"/>
        <color theme="1"/>
        <rFont val="Century Gothic"/>
        <family val="2"/>
      </rPr>
      <t>(LIT305</t>
    </r>
    <r>
      <rPr>
        <sz val="14"/>
        <color theme="1"/>
        <rFont val="DDC Uchen"/>
      </rPr>
      <t>)</t>
    </r>
  </si>
  <si>
    <r>
      <t xml:space="preserve">བདག་གཞན་ཞིབ་སྦྱོང། </t>
    </r>
    <r>
      <rPr>
        <sz val="14"/>
        <color theme="1"/>
        <rFont val="Century Gothic"/>
        <family val="2"/>
      </rPr>
      <t>(CLG303)</t>
    </r>
  </si>
  <si>
    <t>Literary Theory (ENG305)</t>
  </si>
  <si>
    <t>Sl.NO</t>
  </si>
  <si>
    <t>Module</t>
  </si>
  <si>
    <t>Total</t>
  </si>
  <si>
    <t>PASS</t>
  </si>
  <si>
    <t>RA</t>
  </si>
  <si>
    <t>ER</t>
  </si>
  <si>
    <r>
      <rPr>
        <sz val="14"/>
        <color theme="1"/>
        <rFont val="DDC Uchen"/>
      </rPr>
      <t xml:space="preserve">དབུ་མ།              </t>
    </r>
    <r>
      <rPr>
        <sz val="14"/>
        <color theme="1"/>
        <rFont val="Century Gothic"/>
        <family val="2"/>
      </rPr>
      <t>(PHY302)</t>
    </r>
  </si>
  <si>
    <t>04-16-0057</t>
  </si>
  <si>
    <t>Karma Tshering</t>
  </si>
  <si>
    <t>04-16-0058</t>
  </si>
  <si>
    <t>Khandu</t>
  </si>
  <si>
    <t>04-16-0061</t>
  </si>
  <si>
    <t>Nidup Dorji</t>
  </si>
  <si>
    <t>04-16-0062</t>
  </si>
  <si>
    <t>Nidup Gyeltshen</t>
  </si>
  <si>
    <t>04-16-0063</t>
  </si>
  <si>
    <t>04-16-0064</t>
  </si>
  <si>
    <t>Nim Dorji Sherpa</t>
  </si>
  <si>
    <t>04-16-0067</t>
  </si>
  <si>
    <t>Sonam Phuntsho</t>
  </si>
  <si>
    <t>04-16-0068</t>
  </si>
  <si>
    <t>Sonam Wangchuk</t>
  </si>
  <si>
    <t>04-16-0071</t>
  </si>
  <si>
    <t xml:space="preserve">Ugyen </t>
  </si>
  <si>
    <t>Nidup Gyeltshen CLCS</t>
  </si>
  <si>
    <t xml:space="preserve">  སྐད་ཡིག་ཞིབ་འཚོལ།</t>
  </si>
  <si>
    <t>སྐྱེས་རབས།</t>
  </si>
  <si>
    <t>སྙན་ངག</t>
  </si>
  <si>
    <t>བརྡ་ཡིག་ལི་ཤི་གུང་ཁང།</t>
  </si>
  <si>
    <t>MA II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</si>
</sst>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Times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sz val="14"/>
      <color theme="1"/>
      <name val="DDC Uchen"/>
    </font>
    <font>
      <sz val="14"/>
      <color theme="1"/>
      <name val="Calibri"/>
      <family val="2"/>
      <scheme val="minor"/>
    </font>
    <font>
      <sz val="13"/>
      <color theme="1"/>
      <name val="Century Gothic"/>
      <family val="2"/>
    </font>
    <font>
      <b/>
      <sz val="13"/>
      <color theme="1"/>
      <name val="Century Gothic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sto MT"/>
      <family val="1"/>
    </font>
    <font>
      <sz val="16"/>
      <color theme="1"/>
      <name val="DDC Uchen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11" fillId="8" borderId="14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/>
    </xf>
    <xf numFmtId="2" fontId="14" fillId="2" borderId="28" xfId="0" applyNumberFormat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0" fontId="16" fillId="0" borderId="18" xfId="0" applyFont="1" applyBorder="1"/>
    <xf numFmtId="0" fontId="16" fillId="0" borderId="35" xfId="0" applyFont="1" applyBorder="1"/>
    <xf numFmtId="0" fontId="16" fillId="0" borderId="36" xfId="0" applyFont="1" applyBorder="1"/>
    <xf numFmtId="0" fontId="16" fillId="0" borderId="37" xfId="0" applyFont="1" applyBorder="1"/>
    <xf numFmtId="0" fontId="9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2" fontId="14" fillId="0" borderId="27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2" fontId="14" fillId="0" borderId="20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2" fontId="14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18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2" fontId="14" fillId="0" borderId="24" xfId="0" applyNumberFormat="1" applyFont="1" applyFill="1" applyBorder="1" applyAlignment="1">
      <alignment horizontal="center" vertical="center" wrapText="1"/>
    </xf>
    <xf numFmtId="2" fontId="14" fillId="0" borderId="25" xfId="0" applyNumberFormat="1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 wrapText="1"/>
    </xf>
    <xf numFmtId="0" fontId="11" fillId="8" borderId="40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/>
    </xf>
    <xf numFmtId="2" fontId="14" fillId="0" borderId="43" xfId="0" applyNumberFormat="1" applyFont="1" applyFill="1" applyBorder="1" applyAlignment="1">
      <alignment horizontal="center" vertical="center"/>
    </xf>
    <xf numFmtId="0" fontId="9" fillId="9" borderId="33" xfId="0" applyFont="1" applyFill="1" applyBorder="1" applyAlignment="1" applyProtection="1">
      <alignment horizontal="center"/>
      <protection locked="0" hidden="1"/>
    </xf>
    <xf numFmtId="0" fontId="9" fillId="9" borderId="31" xfId="0" applyFont="1" applyFill="1" applyBorder="1" applyAlignment="1" applyProtection="1">
      <alignment horizontal="center"/>
      <protection locked="0" hidden="1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4" xfId="0" applyFont="1" applyBorder="1" applyAlignment="1">
      <alignment horizontal="center"/>
    </xf>
    <xf numFmtId="0" fontId="11" fillId="7" borderId="47" xfId="0" applyFont="1" applyFill="1" applyBorder="1" applyAlignment="1">
      <alignment horizontal="center" vertical="center" wrapText="1"/>
    </xf>
    <xf numFmtId="2" fontId="14" fillId="0" borderId="28" xfId="0" applyNumberFormat="1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 wrapText="1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15" xfId="0" applyNumberFormat="1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 wrapText="1"/>
    </xf>
    <xf numFmtId="0" fontId="11" fillId="7" borderId="49" xfId="0" applyFont="1" applyFill="1" applyBorder="1" applyAlignment="1">
      <alignment horizontal="center" vertical="center" wrapText="1"/>
    </xf>
    <xf numFmtId="2" fontId="14" fillId="0" borderId="50" xfId="0" applyNumberFormat="1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/>
    </xf>
    <xf numFmtId="2" fontId="14" fillId="0" borderId="52" xfId="0" applyNumberFormat="1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0" fontId="11" fillId="7" borderId="53" xfId="0" applyFont="1" applyFill="1" applyBorder="1" applyAlignment="1">
      <alignment horizontal="center" vertical="center" wrapText="1"/>
    </xf>
    <xf numFmtId="2" fontId="14" fillId="0" borderId="19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2" fontId="14" fillId="0" borderId="13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9" fillId="9" borderId="32" xfId="0" applyFont="1" applyFill="1" applyBorder="1" applyAlignment="1" applyProtection="1">
      <alignment horizontal="center"/>
      <protection locked="0" hidden="1"/>
    </xf>
    <xf numFmtId="0" fontId="9" fillId="0" borderId="4" xfId="0" applyFont="1" applyBorder="1"/>
    <xf numFmtId="2" fontId="14" fillId="0" borderId="3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2" fontId="14" fillId="0" borderId="47" xfId="0" applyNumberFormat="1" applyFont="1" applyFill="1" applyBorder="1" applyAlignment="1">
      <alignment horizontal="center" vertical="center"/>
    </xf>
    <xf numFmtId="2" fontId="14" fillId="0" borderId="38" xfId="0" applyNumberFormat="1" applyFont="1" applyFill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16" xfId="0" applyNumberFormat="1" applyFont="1" applyFill="1" applyBorder="1" applyAlignment="1">
      <alignment horizontal="center" vertical="center"/>
    </xf>
    <xf numFmtId="2" fontId="14" fillId="0" borderId="54" xfId="0" applyNumberFormat="1" applyFont="1" applyFill="1" applyBorder="1" applyAlignment="1">
      <alignment horizontal="center" vertical="center"/>
    </xf>
    <xf numFmtId="2" fontId="15" fillId="2" borderId="15" xfId="0" applyNumberFormat="1" applyFont="1" applyFill="1" applyBorder="1" applyAlignment="1">
      <alignment horizontal="center" vertical="center"/>
    </xf>
    <xf numFmtId="2" fontId="14" fillId="2" borderId="38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7" fillId="5" borderId="30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 textRotation="90" wrapText="1"/>
    </xf>
    <xf numFmtId="0" fontId="10" fillId="6" borderId="48" xfId="0" applyFont="1" applyFill="1" applyBorder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textRotation="90" wrapText="1"/>
    </xf>
    <xf numFmtId="0" fontId="10" fillId="6" borderId="51" xfId="0" applyFont="1" applyFill="1" applyBorder="1" applyAlignment="1">
      <alignment horizontal="center" vertical="center" textRotation="90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textRotation="90" wrapText="1"/>
    </xf>
    <xf numFmtId="0" fontId="10" fillId="6" borderId="29" xfId="0" applyFont="1" applyFill="1" applyBorder="1" applyAlignment="1">
      <alignment horizontal="center" vertical="center" textRotation="90" wrapText="1"/>
    </xf>
    <xf numFmtId="0" fontId="19" fillId="5" borderId="45" xfId="0" applyFont="1" applyFill="1" applyBorder="1" applyAlignment="1">
      <alignment horizontal="center" vertical="center" wrapText="1"/>
    </xf>
    <xf numFmtId="0" fontId="19" fillId="5" borderId="44" xfId="0" applyFont="1" applyFill="1" applyBorder="1" applyAlignment="1">
      <alignment horizontal="center" vertical="center" wrapText="1"/>
    </xf>
    <xf numFmtId="0" fontId="19" fillId="5" borderId="35" xfId="0" applyFont="1" applyFill="1" applyBorder="1" applyAlignment="1">
      <alignment horizontal="center" vertical="center" wrapText="1"/>
    </xf>
    <xf numFmtId="0" fontId="17" fillId="0" borderId="38" xfId="0" applyFont="1" applyBorder="1" applyAlignment="1">
      <alignment horizontal="center"/>
    </xf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1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1800" b="1">
                <a:latin typeface="Century Gothic" panose="020B0502020202020204" pitchFamily="34" charset="0"/>
              </a:rPr>
              <a:t>BLL V SEMESTER RESULT ANALYSIS</a:t>
            </a:r>
          </a:p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 sz="1800" b="1">
              <a:latin typeface="Century Gothic" panose="020B0502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3136482939632531E-2"/>
          <c:y val="0.17171296296296298"/>
          <c:w val="0.89019685039370078"/>
          <c:h val="0.41563976377952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ANALYSIS!$D$1:$D$2</c:f>
              <c:strCache>
                <c:ptCount val="1"/>
                <c:pt idx="0">
                  <c:v>BLL V SEMESTER 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ANALYSIS!$D$3:$D$7</c:f>
              <c:numCache>
                <c:formatCode>General</c:formatCode>
                <c:ptCount val="5"/>
                <c:pt idx="0">
                  <c:v>8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ANALYSIS!$E$1:$E$2</c:f>
              <c:strCache>
                <c:ptCount val="1"/>
                <c:pt idx="0">
                  <c:v>BLL V SEMESTER PASS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ANALYSIS!$E$3:$E$7</c:f>
              <c:numCache>
                <c:formatCode>General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ANALYSIS!$F$1:$F$2</c:f>
              <c:strCache>
                <c:ptCount val="1"/>
                <c:pt idx="0">
                  <c:v>BLL V SEMESTER 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ANALYSIS!$F$3:$F$7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ANALYSIS!$G$1:$G$2</c:f>
              <c:strCache>
                <c:ptCount val="1"/>
                <c:pt idx="0">
                  <c:v>BLL V SEMESTER 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ANALYSIS!$B$3:$C$7</c:f>
              <c:multiLvlStrCache>
                <c:ptCount val="5"/>
                <c:lvl>
                  <c:pt idx="0">
                    <c:v>དབུ་མ།              (PHY302)</c:v>
                  </c:pt>
                  <c:pt idx="1">
                    <c:v>Translation III (TRA303)</c:v>
                  </c:pt>
                  <c:pt idx="2">
                    <c:v>བདག་གཞན་ཞིབ་སྦྱོང། (CLG303)</c:v>
                  </c:pt>
                  <c:pt idx="3">
                    <c:v>སྙན་ངག་བཞི་པ། (LIT305)</c:v>
                  </c:pt>
                  <c:pt idx="4">
                    <c:v>Literary Theory (ENG305)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</c:lvl>
              </c:multiLvlStrCache>
            </c:multiLvlStrRef>
          </c:cat>
          <c:val>
            <c:numRef>
              <c:f>ANALYSIS!$G$3:$G$7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022400"/>
        <c:axId val="106023936"/>
      </c:barChart>
      <c:catAx>
        <c:axId val="10602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23936"/>
        <c:crosses val="autoZero"/>
        <c:auto val="1"/>
        <c:lblAlgn val="ctr"/>
        <c:lblOffset val="100"/>
        <c:noMultiLvlLbl val="0"/>
      </c:catAx>
      <c:valAx>
        <c:axId val="10602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02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360476815398073"/>
          <c:y val="0.85069335083114606"/>
          <c:w val="0.60273107276283677"/>
          <c:h val="0.11443661245401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7</xdr:row>
      <xdr:rowOff>28574</xdr:rowOff>
    </xdr:from>
    <xdr:to>
      <xdr:col>8</xdr:col>
      <xdr:colOff>400050</xdr:colOff>
      <xdr:row>24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97"/>
  <sheetViews>
    <sheetView tabSelected="1" zoomScale="78" zoomScaleNormal="78" zoomScalePageLayoutView="90" workbookViewId="0">
      <selection activeCell="Z12" sqref="Z12"/>
    </sheetView>
  </sheetViews>
  <sheetFormatPr defaultColWidth="11" defaultRowHeight="15.75"/>
  <cols>
    <col min="1" max="1" width="3.625" customWidth="1"/>
    <col min="2" max="2" width="5.875" style="2" bestFit="1" customWidth="1"/>
    <col min="3" max="3" width="15.375" style="2" customWidth="1"/>
    <col min="4" max="4" width="29.25" hidden="1" customWidth="1"/>
    <col min="5" max="5" width="7" style="2" customWidth="1"/>
    <col min="6" max="6" width="8.5" style="2" customWidth="1"/>
    <col min="7" max="7" width="6.875" style="2" customWidth="1"/>
    <col min="8" max="8" width="10.25" style="2" customWidth="1"/>
    <col min="9" max="9" width="12.625" style="2" customWidth="1"/>
    <col min="10" max="11" width="6.875" customWidth="1"/>
    <col min="12" max="12" width="7" customWidth="1"/>
    <col min="13" max="13" width="7.75" customWidth="1"/>
    <col min="14" max="14" width="10.875" customWidth="1"/>
    <col min="15" max="15" width="8" customWidth="1"/>
    <col min="16" max="16" width="10.375" customWidth="1"/>
    <col min="17" max="17" width="9.375" customWidth="1"/>
    <col min="18" max="18" width="10.25" customWidth="1"/>
    <col min="19" max="19" width="10.375" customWidth="1"/>
    <col min="20" max="20" width="8" customWidth="1"/>
    <col min="21" max="21" width="10.375" customWidth="1"/>
    <col min="22" max="22" width="9.375" customWidth="1"/>
    <col min="23" max="23" width="10.25" customWidth="1"/>
    <col min="24" max="24" width="10.625" customWidth="1"/>
    <col min="25" max="25" width="11.875" style="2" customWidth="1"/>
    <col min="26" max="26" width="14.125" style="2" customWidth="1"/>
    <col min="27" max="27" width="18.875" style="3" customWidth="1"/>
    <col min="28" max="28" width="11" customWidth="1"/>
  </cols>
  <sheetData>
    <row r="1" spans="2:27" ht="18.75">
      <c r="B1" s="92" t="s">
        <v>11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2:27" ht="18.75">
      <c r="B2" s="92" t="s">
        <v>13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2:27" ht="22.5">
      <c r="C3" s="93" t="s">
        <v>12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2:27" ht="23.25" thickBot="1">
      <c r="C4" s="94" t="s">
        <v>49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</row>
    <row r="5" spans="2:27" s="1" customFormat="1" ht="48" customHeight="1" thickBot="1">
      <c r="B5" s="95" t="s">
        <v>3</v>
      </c>
      <c r="C5" s="97" t="s">
        <v>0</v>
      </c>
      <c r="D5" s="99" t="s">
        <v>1</v>
      </c>
      <c r="E5" s="89" t="s">
        <v>45</v>
      </c>
      <c r="F5" s="90"/>
      <c r="G5" s="90"/>
      <c r="H5" s="91"/>
      <c r="I5" s="101" t="s">
        <v>5</v>
      </c>
      <c r="J5" s="111" t="s">
        <v>46</v>
      </c>
      <c r="K5" s="112"/>
      <c r="L5" s="112"/>
      <c r="M5" s="113"/>
      <c r="N5" s="109" t="s">
        <v>5</v>
      </c>
      <c r="O5" s="89" t="s">
        <v>47</v>
      </c>
      <c r="P5" s="90"/>
      <c r="Q5" s="90"/>
      <c r="R5" s="91"/>
      <c r="S5" s="105" t="s">
        <v>5</v>
      </c>
      <c r="T5" s="89" t="s">
        <v>48</v>
      </c>
      <c r="U5" s="90"/>
      <c r="V5" s="90"/>
      <c r="W5" s="91"/>
      <c r="X5" s="105" t="s">
        <v>5</v>
      </c>
      <c r="Y5" s="9" t="s">
        <v>2</v>
      </c>
      <c r="Z5" s="103" t="s">
        <v>4</v>
      </c>
      <c r="AA5" s="107" t="s">
        <v>14</v>
      </c>
    </row>
    <row r="6" spans="2:27" ht="30.75" thickBot="1">
      <c r="B6" s="96"/>
      <c r="C6" s="98"/>
      <c r="D6" s="100"/>
      <c r="E6" s="7" t="s">
        <v>6</v>
      </c>
      <c r="F6" s="4" t="s">
        <v>7</v>
      </c>
      <c r="G6" s="55" t="s">
        <v>8</v>
      </c>
      <c r="H6" s="57" t="s">
        <v>9</v>
      </c>
      <c r="I6" s="102"/>
      <c r="J6" s="5" t="s">
        <v>6</v>
      </c>
      <c r="K6" s="6" t="s">
        <v>10</v>
      </c>
      <c r="L6" s="60" t="s">
        <v>8</v>
      </c>
      <c r="M6" s="57" t="s">
        <v>9</v>
      </c>
      <c r="N6" s="110"/>
      <c r="O6" s="44" t="s">
        <v>6</v>
      </c>
      <c r="P6" s="45" t="s">
        <v>10</v>
      </c>
      <c r="Q6" s="61" t="s">
        <v>8</v>
      </c>
      <c r="R6" s="65" t="s">
        <v>9</v>
      </c>
      <c r="S6" s="106"/>
      <c r="T6" s="40" t="s">
        <v>6</v>
      </c>
      <c r="U6" s="41" t="s">
        <v>10</v>
      </c>
      <c r="V6" s="69" t="s">
        <v>8</v>
      </c>
      <c r="W6" s="65" t="s">
        <v>9</v>
      </c>
      <c r="X6" s="106"/>
      <c r="Y6" s="8">
        <v>1</v>
      </c>
      <c r="Z6" s="104"/>
      <c r="AA6" s="108"/>
    </row>
    <row r="7" spans="2:27" ht="24.95" customHeight="1">
      <c r="B7" s="48">
        <v>1</v>
      </c>
      <c r="C7" s="50" t="s">
        <v>27</v>
      </c>
      <c r="D7" s="51" t="s">
        <v>28</v>
      </c>
      <c r="E7" s="25">
        <v>46</v>
      </c>
      <c r="F7" s="26">
        <v>74.5</v>
      </c>
      <c r="G7" s="27">
        <f>F7/2</f>
        <v>37.25</v>
      </c>
      <c r="H7" s="58">
        <f>E7+G7</f>
        <v>83.25</v>
      </c>
      <c r="I7" s="56" t="str">
        <f t="shared" ref="I7:I15" si="0">IF(AND(E7&lt;20,G7&lt;20),"Module Repeat",IF(AND(E7&gt;=20,G7&gt;=20,H7&gt;=50),"Pass","Re-assessment"))</f>
        <v>Pass</v>
      </c>
      <c r="J7" s="28">
        <v>41</v>
      </c>
      <c r="K7" s="26">
        <v>75</v>
      </c>
      <c r="L7" s="27">
        <f>K7/2</f>
        <v>37.5</v>
      </c>
      <c r="M7" s="58">
        <f>J7+L7</f>
        <v>78.5</v>
      </c>
      <c r="N7" s="56" t="str">
        <f t="shared" ref="N7:N15" si="1">IF(AND(J7&lt;20,L7&lt;20),"Module Repeat",IF(AND(J7&gt;=20,L7&gt;=20,M7&gt;=50),"Pass","Re-assessment"))</f>
        <v>Pass</v>
      </c>
      <c r="O7" s="42">
        <v>41</v>
      </c>
      <c r="P7" s="46">
        <v>63</v>
      </c>
      <c r="Q7" s="47">
        <f t="shared" ref="Q7:Q14" si="2">P7/2</f>
        <v>31.5</v>
      </c>
      <c r="R7" s="66">
        <f>O7+Q7</f>
        <v>72.5</v>
      </c>
      <c r="S7" s="63" t="str">
        <f t="shared" ref="S7:S15" si="3">IF(AND(O7&lt;20,Q7&lt;20),"Module Repeat",IF(AND(O7&gt;=20,Q7&gt;=20,R7&gt;=50),"Pass","Re-assessment"))</f>
        <v>Pass</v>
      </c>
      <c r="T7" s="42">
        <v>42</v>
      </c>
      <c r="U7" s="43">
        <v>69</v>
      </c>
      <c r="V7" s="47">
        <f>U7/2</f>
        <v>34.5</v>
      </c>
      <c r="W7" s="66">
        <f>T7+V7</f>
        <v>76.5</v>
      </c>
      <c r="X7" s="70" t="str">
        <f t="shared" ref="X7:X15" si="4">IF(AND(T7&lt;20,V7&lt;20),"Module Repeat",IF(AND(T7&gt;=20,V7&gt;=20,W7&gt;=50),"Pass","Re-assessment"))</f>
        <v>Pass</v>
      </c>
      <c r="Y7" s="10">
        <f>(W7+R7+M7+H7)/400*100</f>
        <v>77.6875</v>
      </c>
      <c r="Z7" s="11">
        <f>COUNTIF(E7:X7,"Pass")</f>
        <v>4</v>
      </c>
      <c r="AA7" s="12" t="str">
        <f>IF(Z7&gt;=2,"Promoted","Semester Repeat")</f>
        <v>Promoted</v>
      </c>
    </row>
    <row r="8" spans="2:27" ht="24.95" customHeight="1">
      <c r="B8" s="49">
        <v>2</v>
      </c>
      <c r="C8" s="52" t="s">
        <v>29</v>
      </c>
      <c r="D8" s="53" t="s">
        <v>30</v>
      </c>
      <c r="E8" s="29">
        <v>44</v>
      </c>
      <c r="F8" s="24">
        <v>58</v>
      </c>
      <c r="G8" s="27">
        <f t="shared" ref="G8:G15" si="5">F8/2</f>
        <v>29</v>
      </c>
      <c r="H8" s="58">
        <f t="shared" ref="H8:H15" si="6">E8+G8</f>
        <v>73</v>
      </c>
      <c r="I8" s="56" t="str">
        <f t="shared" si="0"/>
        <v>Pass</v>
      </c>
      <c r="J8" s="30">
        <v>42</v>
      </c>
      <c r="K8" s="24">
        <v>72.5</v>
      </c>
      <c r="L8" s="27">
        <f t="shared" ref="L8:L15" si="7">K8/2</f>
        <v>36.25</v>
      </c>
      <c r="M8" s="58">
        <f t="shared" ref="M8:M15" si="8">J8+L8</f>
        <v>78.25</v>
      </c>
      <c r="N8" s="56" t="str">
        <f t="shared" si="1"/>
        <v>Pass</v>
      </c>
      <c r="O8" s="14">
        <v>38</v>
      </c>
      <c r="P8" s="13">
        <v>51</v>
      </c>
      <c r="Q8" s="62">
        <f t="shared" si="2"/>
        <v>25.5</v>
      </c>
      <c r="R8" s="67">
        <f t="shared" ref="R8:R15" si="9">O8+Q8</f>
        <v>63.5</v>
      </c>
      <c r="S8" s="64" t="str">
        <f t="shared" si="3"/>
        <v>Pass</v>
      </c>
      <c r="T8" s="14">
        <v>38</v>
      </c>
      <c r="U8" s="13">
        <v>45</v>
      </c>
      <c r="V8" s="27">
        <f t="shared" ref="V8:V15" si="10">U8/2</f>
        <v>22.5</v>
      </c>
      <c r="W8" s="58">
        <f t="shared" ref="W8:W15" si="11">T8+V8</f>
        <v>60.5</v>
      </c>
      <c r="X8" s="56" t="str">
        <f t="shared" si="4"/>
        <v>Pass</v>
      </c>
      <c r="Y8" s="10">
        <f t="shared" ref="Y8:Y15" si="12">(W8+R8+M8+H8)/400*100</f>
        <v>68.8125</v>
      </c>
      <c r="Z8" s="11">
        <f t="shared" ref="Z8:Z15" si="13">COUNTIF(E8:X8,"Pass")</f>
        <v>4</v>
      </c>
      <c r="AA8" s="12" t="str">
        <f t="shared" ref="AA8:AA15" si="14">IF(Z8&gt;=2,"Promoted","Semester Repeat")</f>
        <v>Promoted</v>
      </c>
    </row>
    <row r="9" spans="2:27" ht="24.95" customHeight="1">
      <c r="B9" s="48">
        <v>3</v>
      </c>
      <c r="C9" s="52" t="s">
        <v>31</v>
      </c>
      <c r="D9" s="53" t="s">
        <v>32</v>
      </c>
      <c r="E9" s="29">
        <v>45.5</v>
      </c>
      <c r="F9" s="24">
        <v>69</v>
      </c>
      <c r="G9" s="27">
        <f t="shared" si="5"/>
        <v>34.5</v>
      </c>
      <c r="H9" s="58">
        <f t="shared" si="6"/>
        <v>80</v>
      </c>
      <c r="I9" s="56" t="str">
        <f t="shared" si="0"/>
        <v>Pass</v>
      </c>
      <c r="J9" s="30">
        <v>42</v>
      </c>
      <c r="K9" s="24">
        <v>71.5</v>
      </c>
      <c r="L9" s="27">
        <f t="shared" si="7"/>
        <v>35.75</v>
      </c>
      <c r="M9" s="58">
        <f t="shared" si="8"/>
        <v>77.75</v>
      </c>
      <c r="N9" s="56" t="str">
        <f t="shared" si="1"/>
        <v>Pass</v>
      </c>
      <c r="O9" s="14">
        <v>37</v>
      </c>
      <c r="P9" s="13">
        <v>58</v>
      </c>
      <c r="Q9" s="62">
        <f t="shared" si="2"/>
        <v>29</v>
      </c>
      <c r="R9" s="67">
        <f t="shared" si="9"/>
        <v>66</v>
      </c>
      <c r="S9" s="64" t="str">
        <f t="shared" si="3"/>
        <v>Pass</v>
      </c>
      <c r="T9" s="14">
        <v>37</v>
      </c>
      <c r="U9" s="13">
        <v>71</v>
      </c>
      <c r="V9" s="27">
        <f t="shared" si="10"/>
        <v>35.5</v>
      </c>
      <c r="W9" s="58">
        <f t="shared" si="11"/>
        <v>72.5</v>
      </c>
      <c r="X9" s="56" t="str">
        <f t="shared" si="4"/>
        <v>Pass</v>
      </c>
      <c r="Y9" s="10">
        <f t="shared" si="12"/>
        <v>74.0625</v>
      </c>
      <c r="Z9" s="11">
        <f t="shared" si="13"/>
        <v>4</v>
      </c>
      <c r="AA9" s="12" t="str">
        <f t="shared" si="14"/>
        <v>Promoted</v>
      </c>
    </row>
    <row r="10" spans="2:27" ht="24.95" customHeight="1">
      <c r="B10" s="49">
        <v>4</v>
      </c>
      <c r="C10" s="52" t="s">
        <v>33</v>
      </c>
      <c r="D10" s="53" t="s">
        <v>34</v>
      </c>
      <c r="E10" s="29">
        <v>44.5</v>
      </c>
      <c r="F10" s="24">
        <v>64</v>
      </c>
      <c r="G10" s="27">
        <f t="shared" si="5"/>
        <v>32</v>
      </c>
      <c r="H10" s="58">
        <f t="shared" si="6"/>
        <v>76.5</v>
      </c>
      <c r="I10" s="56" t="str">
        <f t="shared" si="0"/>
        <v>Pass</v>
      </c>
      <c r="J10" s="30">
        <v>33</v>
      </c>
      <c r="K10" s="24">
        <v>69.5</v>
      </c>
      <c r="L10" s="27">
        <f t="shared" si="7"/>
        <v>34.75</v>
      </c>
      <c r="M10" s="58">
        <f t="shared" si="8"/>
        <v>67.75</v>
      </c>
      <c r="N10" s="56" t="str">
        <f t="shared" si="1"/>
        <v>Pass</v>
      </c>
      <c r="O10" s="14">
        <v>30</v>
      </c>
      <c r="P10" s="13">
        <v>47</v>
      </c>
      <c r="Q10" s="62">
        <f t="shared" si="2"/>
        <v>23.5</v>
      </c>
      <c r="R10" s="67">
        <f t="shared" si="9"/>
        <v>53.5</v>
      </c>
      <c r="S10" s="64" t="str">
        <f t="shared" si="3"/>
        <v>Pass</v>
      </c>
      <c r="T10" s="14">
        <v>33</v>
      </c>
      <c r="U10" s="13">
        <v>62</v>
      </c>
      <c r="V10" s="27">
        <f t="shared" si="10"/>
        <v>31</v>
      </c>
      <c r="W10" s="58">
        <f t="shared" si="11"/>
        <v>64</v>
      </c>
      <c r="X10" s="56" t="str">
        <f t="shared" si="4"/>
        <v>Pass</v>
      </c>
      <c r="Y10" s="10">
        <f t="shared" si="12"/>
        <v>65.4375</v>
      </c>
      <c r="Z10" s="11">
        <f t="shared" si="13"/>
        <v>4</v>
      </c>
      <c r="AA10" s="12" t="str">
        <f t="shared" si="14"/>
        <v>Promoted</v>
      </c>
    </row>
    <row r="11" spans="2:27" ht="24.95" customHeight="1">
      <c r="B11" s="48">
        <v>5</v>
      </c>
      <c r="C11" s="52" t="s">
        <v>35</v>
      </c>
      <c r="D11" s="53" t="s">
        <v>44</v>
      </c>
      <c r="E11" s="29">
        <v>45</v>
      </c>
      <c r="F11" s="24">
        <v>74</v>
      </c>
      <c r="G11" s="27">
        <f t="shared" si="5"/>
        <v>37</v>
      </c>
      <c r="H11" s="58">
        <f t="shared" si="6"/>
        <v>82</v>
      </c>
      <c r="I11" s="56" t="str">
        <f t="shared" si="0"/>
        <v>Pass</v>
      </c>
      <c r="J11" s="30">
        <v>43</v>
      </c>
      <c r="K11" s="24">
        <v>77.5</v>
      </c>
      <c r="L11" s="27">
        <f t="shared" si="7"/>
        <v>38.75</v>
      </c>
      <c r="M11" s="58">
        <f t="shared" si="8"/>
        <v>81.75</v>
      </c>
      <c r="N11" s="56" t="str">
        <f t="shared" si="1"/>
        <v>Pass</v>
      </c>
      <c r="O11" s="14">
        <v>44</v>
      </c>
      <c r="P11" s="13">
        <v>68</v>
      </c>
      <c r="Q11" s="62">
        <f t="shared" si="2"/>
        <v>34</v>
      </c>
      <c r="R11" s="67">
        <f t="shared" si="9"/>
        <v>78</v>
      </c>
      <c r="S11" s="64" t="str">
        <f t="shared" si="3"/>
        <v>Pass</v>
      </c>
      <c r="T11" s="14">
        <v>45</v>
      </c>
      <c r="U11" s="13">
        <v>96</v>
      </c>
      <c r="V11" s="27">
        <f t="shared" si="10"/>
        <v>48</v>
      </c>
      <c r="W11" s="58">
        <f t="shared" si="11"/>
        <v>93</v>
      </c>
      <c r="X11" s="56" t="str">
        <f t="shared" si="4"/>
        <v>Pass</v>
      </c>
      <c r="Y11" s="10">
        <f t="shared" si="12"/>
        <v>83.6875</v>
      </c>
      <c r="Z11" s="11">
        <f t="shared" si="13"/>
        <v>4</v>
      </c>
      <c r="AA11" s="12" t="str">
        <f t="shared" si="14"/>
        <v>Promoted</v>
      </c>
    </row>
    <row r="12" spans="2:27" ht="24.95" customHeight="1">
      <c r="B12" s="49">
        <v>6</v>
      </c>
      <c r="C12" s="52" t="s">
        <v>36</v>
      </c>
      <c r="D12" s="53" t="s">
        <v>37</v>
      </c>
      <c r="E12" s="29">
        <v>45</v>
      </c>
      <c r="F12" s="24">
        <v>53</v>
      </c>
      <c r="G12" s="27">
        <f t="shared" si="5"/>
        <v>26.5</v>
      </c>
      <c r="H12" s="58">
        <f t="shared" si="6"/>
        <v>71.5</v>
      </c>
      <c r="I12" s="56" t="str">
        <f t="shared" si="0"/>
        <v>Pass</v>
      </c>
      <c r="J12" s="30">
        <v>32</v>
      </c>
      <c r="K12" s="24">
        <v>63.5</v>
      </c>
      <c r="L12" s="27">
        <f t="shared" si="7"/>
        <v>31.75</v>
      </c>
      <c r="M12" s="58">
        <f t="shared" si="8"/>
        <v>63.75</v>
      </c>
      <c r="N12" s="56" t="str">
        <f t="shared" si="1"/>
        <v>Pass</v>
      </c>
      <c r="O12" s="14">
        <v>38</v>
      </c>
      <c r="P12" s="13">
        <v>40</v>
      </c>
      <c r="Q12" s="62">
        <f t="shared" si="2"/>
        <v>20</v>
      </c>
      <c r="R12" s="67">
        <f t="shared" si="9"/>
        <v>58</v>
      </c>
      <c r="S12" s="64" t="str">
        <f t="shared" si="3"/>
        <v>Pass</v>
      </c>
      <c r="T12" s="14">
        <v>38</v>
      </c>
      <c r="U12" s="13">
        <v>60</v>
      </c>
      <c r="V12" s="27">
        <f t="shared" si="10"/>
        <v>30</v>
      </c>
      <c r="W12" s="58">
        <f t="shared" si="11"/>
        <v>68</v>
      </c>
      <c r="X12" s="56" t="str">
        <f t="shared" si="4"/>
        <v>Pass</v>
      </c>
      <c r="Y12" s="10">
        <f t="shared" si="12"/>
        <v>65.3125</v>
      </c>
      <c r="Z12" s="11">
        <f t="shared" si="13"/>
        <v>4</v>
      </c>
      <c r="AA12" s="12" t="str">
        <f t="shared" si="14"/>
        <v>Promoted</v>
      </c>
    </row>
    <row r="13" spans="2:27" ht="24.95" customHeight="1">
      <c r="B13" s="48">
        <v>7</v>
      </c>
      <c r="C13" s="52" t="s">
        <v>38</v>
      </c>
      <c r="D13" s="53" t="s">
        <v>39</v>
      </c>
      <c r="E13" s="29">
        <v>45</v>
      </c>
      <c r="F13" s="24">
        <v>51</v>
      </c>
      <c r="G13" s="27">
        <f t="shared" si="5"/>
        <v>25.5</v>
      </c>
      <c r="H13" s="58">
        <f t="shared" si="6"/>
        <v>70.5</v>
      </c>
      <c r="I13" s="56" t="str">
        <f t="shared" si="0"/>
        <v>Pass</v>
      </c>
      <c r="J13" s="30">
        <v>42</v>
      </c>
      <c r="K13" s="24">
        <v>65.5</v>
      </c>
      <c r="L13" s="27">
        <f t="shared" si="7"/>
        <v>32.75</v>
      </c>
      <c r="M13" s="58">
        <f t="shared" si="8"/>
        <v>74.75</v>
      </c>
      <c r="N13" s="56" t="str">
        <f t="shared" si="1"/>
        <v>Pass</v>
      </c>
      <c r="O13" s="14">
        <v>39</v>
      </c>
      <c r="P13" s="13">
        <v>52</v>
      </c>
      <c r="Q13" s="62">
        <f t="shared" si="2"/>
        <v>26</v>
      </c>
      <c r="R13" s="67">
        <f t="shared" si="9"/>
        <v>65</v>
      </c>
      <c r="S13" s="64" t="str">
        <f t="shared" si="3"/>
        <v>Pass</v>
      </c>
      <c r="T13" s="14">
        <v>38</v>
      </c>
      <c r="U13" s="13">
        <v>71</v>
      </c>
      <c r="V13" s="27">
        <f t="shared" si="10"/>
        <v>35.5</v>
      </c>
      <c r="W13" s="58">
        <f t="shared" si="11"/>
        <v>73.5</v>
      </c>
      <c r="X13" s="56" t="str">
        <f t="shared" si="4"/>
        <v>Pass</v>
      </c>
      <c r="Y13" s="10">
        <f t="shared" si="12"/>
        <v>70.9375</v>
      </c>
      <c r="Z13" s="11">
        <f t="shared" si="13"/>
        <v>4</v>
      </c>
      <c r="AA13" s="12" t="str">
        <f t="shared" si="14"/>
        <v>Promoted</v>
      </c>
    </row>
    <row r="14" spans="2:27" ht="24.95" customHeight="1" thickBot="1">
      <c r="B14" s="75">
        <v>8</v>
      </c>
      <c r="C14" s="54" t="s">
        <v>40</v>
      </c>
      <c r="D14" s="76" t="s">
        <v>41</v>
      </c>
      <c r="E14" s="77">
        <v>45.5</v>
      </c>
      <c r="F14" s="78">
        <v>76</v>
      </c>
      <c r="G14" s="79">
        <f t="shared" si="5"/>
        <v>38</v>
      </c>
      <c r="H14" s="59">
        <f t="shared" si="6"/>
        <v>83.5</v>
      </c>
      <c r="I14" s="80" t="str">
        <f t="shared" si="0"/>
        <v>Pass</v>
      </c>
      <c r="J14" s="81">
        <v>41</v>
      </c>
      <c r="K14" s="78">
        <v>68.5</v>
      </c>
      <c r="L14" s="79">
        <f t="shared" si="7"/>
        <v>34.25</v>
      </c>
      <c r="M14" s="59">
        <f t="shared" si="8"/>
        <v>75.25</v>
      </c>
      <c r="N14" s="80" t="str">
        <f t="shared" si="1"/>
        <v>Pass</v>
      </c>
      <c r="O14" s="82">
        <v>44</v>
      </c>
      <c r="P14" s="83">
        <v>61</v>
      </c>
      <c r="Q14" s="84">
        <f t="shared" si="2"/>
        <v>30.5</v>
      </c>
      <c r="R14" s="68">
        <f t="shared" si="9"/>
        <v>74.5</v>
      </c>
      <c r="S14" s="85" t="str">
        <f t="shared" si="3"/>
        <v>Pass</v>
      </c>
      <c r="T14" s="82">
        <v>47</v>
      </c>
      <c r="U14" s="83">
        <v>81.5</v>
      </c>
      <c r="V14" s="79">
        <f t="shared" si="10"/>
        <v>40.75</v>
      </c>
      <c r="W14" s="59">
        <f t="shared" si="11"/>
        <v>87.75</v>
      </c>
      <c r="X14" s="80" t="str">
        <f t="shared" si="4"/>
        <v>Pass</v>
      </c>
      <c r="Y14" s="86">
        <f t="shared" si="12"/>
        <v>80.25</v>
      </c>
      <c r="Z14" s="87">
        <f t="shared" si="13"/>
        <v>4</v>
      </c>
      <c r="AA14" s="88" t="str">
        <f t="shared" si="14"/>
        <v>Promoted</v>
      </c>
    </row>
    <row r="15" spans="2:27" ht="24.95" hidden="1" customHeight="1" thickBot="1">
      <c r="B15" s="48">
        <v>9</v>
      </c>
      <c r="C15" s="71" t="s">
        <v>42</v>
      </c>
      <c r="D15" s="72" t="s">
        <v>43</v>
      </c>
      <c r="E15" s="25"/>
      <c r="F15" s="26"/>
      <c r="G15" s="27">
        <f t="shared" si="5"/>
        <v>0</v>
      </c>
      <c r="H15" s="59">
        <f t="shared" si="6"/>
        <v>0</v>
      </c>
      <c r="I15" s="56" t="str">
        <f t="shared" si="0"/>
        <v>Module Repeat</v>
      </c>
      <c r="J15" s="28">
        <v>32</v>
      </c>
      <c r="K15" s="26"/>
      <c r="L15" s="27">
        <f t="shared" si="7"/>
        <v>0</v>
      </c>
      <c r="M15" s="59">
        <f t="shared" si="8"/>
        <v>32</v>
      </c>
      <c r="N15" s="56" t="str">
        <f t="shared" si="1"/>
        <v>Re-assessment</v>
      </c>
      <c r="O15" s="73">
        <v>38</v>
      </c>
      <c r="P15" s="74"/>
      <c r="Q15" s="27">
        <f t="shared" ref="Q15" si="15">P15/2</f>
        <v>0</v>
      </c>
      <c r="R15" s="59">
        <f t="shared" si="9"/>
        <v>38</v>
      </c>
      <c r="S15" s="64" t="str">
        <f t="shared" si="3"/>
        <v>Re-assessment</v>
      </c>
      <c r="T15" s="73">
        <v>37</v>
      </c>
      <c r="U15" s="74"/>
      <c r="V15" s="27">
        <f t="shared" si="10"/>
        <v>0</v>
      </c>
      <c r="W15" s="59">
        <f t="shared" si="11"/>
        <v>37</v>
      </c>
      <c r="X15" s="56" t="str">
        <f t="shared" si="4"/>
        <v>Re-assessment</v>
      </c>
      <c r="Y15" s="10">
        <f t="shared" si="12"/>
        <v>26.75</v>
      </c>
      <c r="Z15" s="11">
        <f t="shared" si="13"/>
        <v>0</v>
      </c>
      <c r="AA15" s="12" t="str">
        <f t="shared" si="14"/>
        <v>Semester Repeat</v>
      </c>
    </row>
    <row r="16" spans="2:27">
      <c r="E16" s="31"/>
      <c r="F16" s="31"/>
      <c r="G16" s="31"/>
      <c r="H16" s="31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</row>
    <row r="17" spans="5:24">
      <c r="E17" s="31"/>
      <c r="F17" s="31"/>
      <c r="G17" s="31"/>
      <c r="H17" s="31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</row>
    <row r="18" spans="5:24">
      <c r="E18" s="31"/>
      <c r="F18" s="31"/>
      <c r="G18" s="31"/>
      <c r="H18" s="31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</row>
    <row r="19" spans="5:24">
      <c r="E19" s="31"/>
      <c r="F19" s="31"/>
      <c r="G19" s="31"/>
      <c r="H19" s="31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5:24">
      <c r="E20" s="31"/>
      <c r="F20" s="31"/>
      <c r="G20" s="31"/>
      <c r="H20" s="31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5:24">
      <c r="E21" s="31"/>
      <c r="F21" s="31"/>
      <c r="G21" s="31"/>
      <c r="H21" s="31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</row>
    <row r="22" spans="5:24">
      <c r="E22" s="31"/>
      <c r="F22" s="31"/>
      <c r="G22" s="31"/>
      <c r="H22" s="31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5:24">
      <c r="E23" s="31"/>
      <c r="F23" s="31"/>
      <c r="G23" s="31"/>
      <c r="H23" s="31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</row>
    <row r="24" spans="5:24">
      <c r="E24" s="31"/>
      <c r="F24" s="31"/>
      <c r="G24" s="31"/>
      <c r="H24" s="31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5:24">
      <c r="E25" s="31"/>
      <c r="F25" s="31"/>
      <c r="G25" s="31"/>
      <c r="H25" s="31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5:24">
      <c r="E26" s="31"/>
      <c r="F26" s="31"/>
      <c r="G26" s="31"/>
      <c r="H26" s="31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5:24">
      <c r="E27" s="31"/>
      <c r="F27" s="31"/>
      <c r="G27" s="31"/>
      <c r="H27" s="31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5:24">
      <c r="E28" s="31"/>
      <c r="F28" s="31"/>
      <c r="G28" s="31"/>
      <c r="H28" s="31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5:24">
      <c r="E29" s="31"/>
      <c r="F29" s="31"/>
      <c r="G29" s="31"/>
      <c r="H29" s="31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5:24">
      <c r="E30" s="31"/>
      <c r="F30" s="31"/>
      <c r="G30" s="31"/>
      <c r="H30" s="31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5:24">
      <c r="E31" s="31"/>
      <c r="F31" s="31"/>
      <c r="G31" s="31"/>
      <c r="H31" s="31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5:24">
      <c r="E32" s="31"/>
      <c r="F32" s="31"/>
      <c r="G32" s="31"/>
      <c r="H32" s="3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5:24">
      <c r="E33" s="31"/>
      <c r="F33" s="31"/>
      <c r="G33" s="31"/>
      <c r="H33" s="31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5:24">
      <c r="E34" s="31"/>
      <c r="F34" s="31"/>
      <c r="G34" s="31"/>
      <c r="H34" s="31"/>
      <c r="I34" s="31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spans="5:24"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spans="5:24">
      <c r="E36" s="31"/>
      <c r="F36" s="31"/>
      <c r="G36" s="31"/>
      <c r="H36" s="31"/>
      <c r="I36" s="31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spans="5:24">
      <c r="E37" s="31"/>
      <c r="F37" s="31"/>
      <c r="G37" s="31"/>
      <c r="H37" s="31"/>
      <c r="I37" s="31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spans="5:24">
      <c r="E38" s="31"/>
      <c r="F38" s="31"/>
      <c r="G38" s="31"/>
      <c r="H38" s="31"/>
      <c r="I38" s="31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5:24">
      <c r="E39" s="31"/>
      <c r="F39" s="31"/>
      <c r="G39" s="31"/>
      <c r="H39" s="31"/>
      <c r="I39" s="31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5:24">
      <c r="E40" s="31"/>
      <c r="F40" s="31"/>
      <c r="G40" s="31"/>
      <c r="H40" s="31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5:24">
      <c r="E41" s="31"/>
      <c r="F41" s="31"/>
      <c r="G41" s="31"/>
      <c r="H41" s="31"/>
      <c r="I41" s="31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5:24">
      <c r="E42" s="31"/>
      <c r="F42" s="31"/>
      <c r="G42" s="31"/>
      <c r="H42" s="31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5:24">
      <c r="E43" s="31"/>
      <c r="F43" s="31"/>
      <c r="G43" s="31"/>
      <c r="H43" s="31"/>
      <c r="I43" s="31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spans="5:24">
      <c r="E44" s="31"/>
      <c r="F44" s="31"/>
      <c r="G44" s="31"/>
      <c r="H44" s="31"/>
      <c r="I44" s="31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spans="5:24">
      <c r="E45" s="31"/>
      <c r="F45" s="31"/>
      <c r="G45" s="31"/>
      <c r="H45" s="31"/>
      <c r="I45" s="31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spans="5:24">
      <c r="E46" s="31"/>
      <c r="F46" s="31"/>
      <c r="G46" s="31"/>
      <c r="H46" s="31"/>
      <c r="I46" s="31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spans="5:24">
      <c r="E47" s="31"/>
      <c r="F47" s="31"/>
      <c r="G47" s="31"/>
      <c r="H47" s="31"/>
      <c r="I47" s="31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spans="5:24">
      <c r="E48" s="31"/>
      <c r="F48" s="31"/>
      <c r="G48" s="31"/>
      <c r="H48" s="31"/>
      <c r="I48" s="31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5:24">
      <c r="E49" s="31"/>
      <c r="F49" s="31"/>
      <c r="G49" s="31"/>
      <c r="H49" s="31"/>
      <c r="I49" s="31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5:24">
      <c r="E50" s="31"/>
      <c r="F50" s="31"/>
      <c r="G50" s="31"/>
      <c r="H50" s="31"/>
      <c r="I50" s="31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5:24">
      <c r="E51" s="31"/>
      <c r="F51" s="31"/>
      <c r="G51" s="31"/>
      <c r="H51" s="31"/>
      <c r="I51" s="31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5:24">
      <c r="E52" s="31"/>
      <c r="F52" s="31"/>
      <c r="G52" s="31"/>
      <c r="H52" s="31"/>
      <c r="I52" s="31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spans="5:24">
      <c r="E53" s="31"/>
      <c r="F53" s="31"/>
      <c r="G53" s="31"/>
      <c r="H53" s="31"/>
      <c r="I53" s="31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spans="5:24">
      <c r="E54" s="31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spans="5:24">
      <c r="E55" s="31"/>
      <c r="F55" s="31"/>
      <c r="G55" s="31"/>
      <c r="H55" s="31"/>
      <c r="I55" s="31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spans="5:24">
      <c r="E56" s="31"/>
      <c r="F56" s="31"/>
      <c r="G56" s="31"/>
      <c r="H56" s="31"/>
      <c r="I56" s="31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spans="5:24">
      <c r="E57" s="31"/>
      <c r="F57" s="31"/>
      <c r="G57" s="31"/>
      <c r="H57" s="31"/>
      <c r="I57" s="31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spans="5:24">
      <c r="E58" s="31"/>
      <c r="F58" s="31"/>
      <c r="G58" s="31"/>
      <c r="H58" s="31"/>
      <c r="I58" s="31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spans="5:24">
      <c r="E59" s="31"/>
      <c r="F59" s="31"/>
      <c r="G59" s="31"/>
      <c r="H59" s="31"/>
      <c r="I59" s="31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spans="5:24">
      <c r="E60" s="31"/>
      <c r="F60" s="31"/>
      <c r="G60" s="31"/>
      <c r="H60" s="31"/>
      <c r="I60" s="31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5:24">
      <c r="E61" s="31"/>
      <c r="F61" s="31"/>
      <c r="G61" s="31"/>
      <c r="H61" s="31"/>
      <c r="I61" s="31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5:24">
      <c r="E62" s="31"/>
      <c r="F62" s="31"/>
      <c r="G62" s="31"/>
      <c r="H62" s="31"/>
      <c r="I62" s="31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5:24">
      <c r="E63" s="31"/>
      <c r="F63" s="31"/>
      <c r="G63" s="31"/>
      <c r="H63" s="31"/>
      <c r="I63" s="31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5:24">
      <c r="E64" s="31"/>
      <c r="F64" s="31"/>
      <c r="G64" s="31"/>
      <c r="H64" s="31"/>
      <c r="I64" s="31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5:24">
      <c r="E65" s="31"/>
      <c r="F65" s="31"/>
      <c r="G65" s="31"/>
      <c r="H65" s="31"/>
      <c r="I65" s="31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spans="5:24">
      <c r="E66" s="31"/>
      <c r="F66" s="31"/>
      <c r="G66" s="31"/>
      <c r="H66" s="31"/>
      <c r="I66" s="31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spans="5:24">
      <c r="E67" s="31"/>
      <c r="F67" s="31"/>
      <c r="G67" s="31"/>
      <c r="H67" s="31"/>
      <c r="I67" s="31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spans="5:24">
      <c r="E68" s="31"/>
      <c r="F68" s="31"/>
      <c r="G68" s="31"/>
      <c r="H68" s="31"/>
      <c r="I68" s="31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spans="5:24">
      <c r="E69" s="31"/>
      <c r="F69" s="31"/>
      <c r="G69" s="31"/>
      <c r="H69" s="31"/>
      <c r="I69" s="31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spans="5:24">
      <c r="E70" s="31"/>
      <c r="F70" s="31"/>
      <c r="G70" s="31"/>
      <c r="H70" s="31"/>
      <c r="I70" s="31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spans="5:24">
      <c r="E71" s="31"/>
      <c r="F71" s="31"/>
      <c r="G71" s="31"/>
      <c r="H71" s="31"/>
      <c r="I71" s="31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spans="5:24">
      <c r="E72" s="31"/>
      <c r="F72" s="31"/>
      <c r="G72" s="31"/>
      <c r="H72" s="31"/>
      <c r="I72" s="31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spans="5:24">
      <c r="E73" s="31"/>
      <c r="F73" s="31"/>
      <c r="G73" s="31"/>
      <c r="H73" s="31"/>
      <c r="I73" s="31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5:24">
      <c r="E74" s="31"/>
      <c r="F74" s="31"/>
      <c r="G74" s="31"/>
      <c r="H74" s="31"/>
      <c r="I74" s="31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spans="5:24">
      <c r="E75" s="31"/>
      <c r="F75" s="31"/>
      <c r="G75" s="31"/>
      <c r="H75" s="31"/>
      <c r="I75" s="31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spans="5:24">
      <c r="E76" s="31"/>
      <c r="F76" s="31"/>
      <c r="G76" s="31"/>
      <c r="H76" s="31"/>
      <c r="I76" s="31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spans="5:24">
      <c r="E77" s="31"/>
      <c r="F77" s="31"/>
      <c r="G77" s="31"/>
      <c r="H77" s="31"/>
      <c r="I77" s="31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spans="5:24">
      <c r="E78" s="31"/>
      <c r="F78" s="31"/>
      <c r="G78" s="31"/>
      <c r="H78" s="31"/>
      <c r="I78" s="31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spans="5:24">
      <c r="E79" s="31"/>
      <c r="F79" s="31"/>
      <c r="G79" s="31"/>
      <c r="H79" s="31"/>
      <c r="I79" s="31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spans="5:24">
      <c r="E80" s="31"/>
      <c r="F80" s="31"/>
      <c r="G80" s="31"/>
      <c r="H80" s="31"/>
      <c r="I80" s="31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spans="5:24">
      <c r="E81" s="31"/>
      <c r="F81" s="31"/>
      <c r="G81" s="31"/>
      <c r="H81" s="31"/>
      <c r="I81" s="31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spans="5:24">
      <c r="E82" s="31"/>
      <c r="F82" s="31"/>
      <c r="G82" s="31"/>
      <c r="H82" s="31"/>
      <c r="I82" s="31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spans="5:24">
      <c r="E83" s="31"/>
      <c r="F83" s="31"/>
      <c r="G83" s="31"/>
      <c r="H83" s="31"/>
      <c r="I83" s="31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5:24">
      <c r="E84" s="31"/>
      <c r="F84" s="31"/>
      <c r="G84" s="31"/>
      <c r="H84" s="31"/>
      <c r="I84" s="31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spans="5:24">
      <c r="E85" s="31"/>
      <c r="F85" s="31"/>
      <c r="G85" s="31"/>
      <c r="H85" s="31"/>
      <c r="I85" s="31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spans="5:24">
      <c r="E86" s="31"/>
      <c r="F86" s="31"/>
      <c r="G86" s="31"/>
      <c r="H86" s="31"/>
      <c r="I86" s="31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spans="5:24">
      <c r="E87" s="31"/>
      <c r="F87" s="31"/>
      <c r="G87" s="31"/>
      <c r="H87" s="31"/>
      <c r="I87" s="31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spans="5:24">
      <c r="E88" s="31"/>
      <c r="F88" s="31"/>
      <c r="G88" s="31"/>
      <c r="H88" s="31"/>
      <c r="I88" s="31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spans="5:24">
      <c r="E89" s="31"/>
      <c r="F89" s="31"/>
      <c r="G89" s="31"/>
      <c r="H89" s="31"/>
      <c r="I89" s="31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spans="5:24">
      <c r="E90" s="31"/>
      <c r="F90" s="31"/>
      <c r="G90" s="31"/>
      <c r="H90" s="31"/>
      <c r="I90" s="31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5:24">
      <c r="E91" s="31"/>
      <c r="F91" s="31"/>
      <c r="G91" s="31"/>
      <c r="H91" s="31"/>
      <c r="I91" s="31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  <row r="92" spans="5:24">
      <c r="E92" s="31"/>
      <c r="F92" s="31"/>
      <c r="G92" s="31"/>
      <c r="H92" s="31"/>
      <c r="I92" s="31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</row>
    <row r="93" spans="5:24">
      <c r="E93" s="31"/>
      <c r="F93" s="31"/>
      <c r="G93" s="31"/>
      <c r="H93" s="31"/>
      <c r="I93" s="31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</row>
    <row r="94" spans="5:24">
      <c r="E94" s="31"/>
      <c r="F94" s="31"/>
      <c r="G94" s="31"/>
      <c r="H94" s="31"/>
      <c r="I94" s="31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</row>
    <row r="95" spans="5:24">
      <c r="E95" s="31"/>
      <c r="F95" s="31"/>
      <c r="G95" s="31"/>
      <c r="H95" s="31"/>
      <c r="I95" s="31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</row>
    <row r="96" spans="5:24">
      <c r="E96" s="31"/>
      <c r="F96" s="31"/>
      <c r="G96" s="31"/>
      <c r="H96" s="31"/>
      <c r="I96" s="31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</row>
    <row r="97" spans="5:24">
      <c r="E97" s="31"/>
      <c r="F97" s="31"/>
      <c r="G97" s="31"/>
      <c r="H97" s="31"/>
      <c r="I97" s="31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</row>
  </sheetData>
  <mergeCells count="17">
    <mergeCell ref="J5:M5"/>
    <mergeCell ref="O5:R5"/>
    <mergeCell ref="B1:AA1"/>
    <mergeCell ref="B2:AA2"/>
    <mergeCell ref="C3:AA3"/>
    <mergeCell ref="C4:AA4"/>
    <mergeCell ref="B5:B6"/>
    <mergeCell ref="C5:C6"/>
    <mergeCell ref="D5:D6"/>
    <mergeCell ref="I5:I6"/>
    <mergeCell ref="Z5:Z6"/>
    <mergeCell ref="X5:X6"/>
    <mergeCell ref="S5:S6"/>
    <mergeCell ref="AA5:AA6"/>
    <mergeCell ref="N5:N6"/>
    <mergeCell ref="T5:W5"/>
    <mergeCell ref="E5:H5"/>
  </mergeCells>
  <conditionalFormatting sqref="O7:O15 J8:J15 T7:T15 E7:E15 Q7:Q15 V7:V15 G7:G15">
    <cfRule type="cellIs" dxfId="6" priority="33" operator="lessThan">
      <formula>20</formula>
    </cfRule>
  </conditionalFormatting>
  <conditionalFormatting sqref="R7:R15 W7:W15 H7:H15">
    <cfRule type="cellIs" dxfId="5" priority="31" operator="lessThan">
      <formula>50</formula>
    </cfRule>
  </conditionalFormatting>
  <conditionalFormatting sqref="J7 L7:L15">
    <cfRule type="cellIs" dxfId="4" priority="28" operator="lessThan">
      <formula>20</formula>
    </cfRule>
  </conditionalFormatting>
  <conditionalFormatting sqref="M7:M15">
    <cfRule type="cellIs" dxfId="3" priority="27" operator="lessThan">
      <formula>50</formula>
    </cfRule>
  </conditionalFormatting>
  <conditionalFormatting sqref="O7">
    <cfRule type="cellIs" dxfId="2" priority="26" operator="lessThan">
      <formula>20</formula>
    </cfRule>
  </conditionalFormatting>
  <conditionalFormatting sqref="T7">
    <cfRule type="cellIs" dxfId="1" priority="24" operator="lessThan">
      <formula>20</formula>
    </cfRule>
  </conditionalFormatting>
  <conditionalFormatting sqref="Y7:Y15">
    <cfRule type="cellIs" dxfId="0" priority="15" operator="lessThan">
      <formula>50</formula>
    </cfRule>
  </conditionalFormatting>
  <pageMargins left="0.25" right="0.25" top="0.75" bottom="0.75" header="0.3" footer="0.3"/>
  <pageSetup paperSize="8" scale="5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workbookViewId="0">
      <selection activeCell="L5" sqref="L5"/>
    </sheetView>
  </sheetViews>
  <sheetFormatPr defaultRowHeight="15.75"/>
  <cols>
    <col min="3" max="3" width="27.125" customWidth="1"/>
    <col min="4" max="4" width="9.125" customWidth="1"/>
  </cols>
  <sheetData>
    <row r="1" spans="2:7" ht="24" thickBot="1">
      <c r="B1" s="114" t="s">
        <v>15</v>
      </c>
      <c r="C1" s="114"/>
      <c r="D1" s="114"/>
      <c r="E1" s="114"/>
      <c r="F1" s="114"/>
      <c r="G1" s="114"/>
    </row>
    <row r="2" spans="2:7" ht="27.75" customHeight="1">
      <c r="B2" s="15" t="s">
        <v>20</v>
      </c>
      <c r="C2" s="15" t="s">
        <v>21</v>
      </c>
      <c r="D2" s="16" t="s">
        <v>22</v>
      </c>
      <c r="E2" s="17" t="s">
        <v>23</v>
      </c>
      <c r="F2" s="17" t="s">
        <v>24</v>
      </c>
      <c r="G2" s="18" t="s">
        <v>25</v>
      </c>
    </row>
    <row r="3" spans="2:7" ht="21.75" customHeight="1">
      <c r="B3" s="23">
        <v>1</v>
      </c>
      <c r="C3" s="19" t="s">
        <v>26</v>
      </c>
      <c r="D3" s="33">
        <f>COUNT('BLC III YEAR'!E7:E15)</f>
        <v>8</v>
      </c>
      <c r="E3" s="34">
        <f>COUNTIF('BLC III YEAR'!I7:I15,"Pass")</f>
        <v>8</v>
      </c>
      <c r="F3" s="34">
        <f>COUNTIF('BLC III YEAR'!I7:I15,"Re-assessment")</f>
        <v>0</v>
      </c>
      <c r="G3" s="35">
        <f>COUNTIF('BLC III YEAR'!I7:I15,"Module Repeat")</f>
        <v>1</v>
      </c>
    </row>
    <row r="4" spans="2:7" ht="28.5" customHeight="1">
      <c r="B4" s="23">
        <v>2</v>
      </c>
      <c r="C4" s="22" t="s">
        <v>16</v>
      </c>
      <c r="D4" s="33">
        <f>COUNT('BLC III YEAR'!J7:J15)</f>
        <v>9</v>
      </c>
      <c r="E4" s="34">
        <f>COUNTIF('BLC III YEAR'!N7:N15,"Pass")</f>
        <v>8</v>
      </c>
      <c r="F4" s="34">
        <f>COUNTIF('BLC III YEAR'!N7:N15,"Re-assessment")</f>
        <v>1</v>
      </c>
      <c r="G4" s="35">
        <f>COUNTIF('BLC III YEAR'!N7:N15,"Module Repeat")</f>
        <v>0</v>
      </c>
    </row>
    <row r="5" spans="2:7" ht="32.25" customHeight="1">
      <c r="B5" s="23">
        <v>3</v>
      </c>
      <c r="C5" s="20" t="s">
        <v>18</v>
      </c>
      <c r="D5" s="33">
        <f>COUNT('BLC III YEAR'!O7:O15)</f>
        <v>9</v>
      </c>
      <c r="E5" s="34">
        <f>COUNTIF('BLC III YEAR'!S7:S15,"Pass")</f>
        <v>8</v>
      </c>
      <c r="F5" s="34">
        <f>COUNTIF('BLC III YEAR'!S7:S15,"Re-assessment")</f>
        <v>1</v>
      </c>
      <c r="G5" s="36">
        <f>COUNTIF('BLC III YEAR'!S7:S15,"Module Repeat")</f>
        <v>0</v>
      </c>
    </row>
    <row r="6" spans="2:7" ht="32.25">
      <c r="B6" s="23">
        <v>4</v>
      </c>
      <c r="C6" s="20" t="s">
        <v>17</v>
      </c>
      <c r="D6" s="33">
        <f>COUNT('BLC III YEAR'!T7:T15)</f>
        <v>9</v>
      </c>
      <c r="E6" s="34">
        <f>COUNTIF('BLC III YEAR'!X7:X15,"Pass")</f>
        <v>8</v>
      </c>
      <c r="F6" s="34">
        <f>COUNTIF('BLC III YEAR'!X7:X15,"Re-assessment")</f>
        <v>1</v>
      </c>
      <c r="G6" s="36">
        <f>COUNTIF('BLC III YEAR'!X7:X15,"Module Repeat")</f>
        <v>0</v>
      </c>
    </row>
    <row r="7" spans="2:7" ht="18" customHeight="1" thickBot="1">
      <c r="B7" s="23">
        <v>5</v>
      </c>
      <c r="C7" s="21" t="s">
        <v>19</v>
      </c>
      <c r="D7" s="37">
        <f>COUNT('BLC III YEAR'!#REF!)</f>
        <v>0</v>
      </c>
      <c r="E7" s="38" t="e">
        <f>COUNTIF('BLC III YEAR'!#REF!,"Pass")</f>
        <v>#REF!</v>
      </c>
      <c r="F7" s="38" t="e">
        <f>COUNTIF('BLC III YEAR'!#REF!,"Re-assessment")</f>
        <v>#REF!</v>
      </c>
      <c r="G7" s="39" t="e">
        <f>COUNTIF('BLC III YEAR'!#REF!,"Module Repeat")</f>
        <v>#REF!</v>
      </c>
    </row>
    <row r="8" spans="2:7" ht="20.100000000000001" customHeight="1"/>
    <row r="9" spans="2:7" ht="20.100000000000001" customHeight="1"/>
    <row r="10" spans="2:7" ht="20.100000000000001" customHeight="1"/>
    <row r="11" spans="2:7" ht="20.100000000000001" customHeight="1"/>
    <row r="12" spans="2:7" ht="20.100000000000001" customHeight="1"/>
    <row r="13" spans="2:7" ht="20.100000000000001" customHeight="1"/>
    <row r="14" spans="2:7" ht="20.100000000000001" customHeight="1"/>
    <row r="15" spans="2:7" ht="20.100000000000001" customHeight="1"/>
    <row r="16" spans="2:7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</sheetData>
  <mergeCells count="1">
    <mergeCell ref="B1:G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BLC III YEAR</vt:lpstr>
      <vt:lpstr>ANALYSIS</vt:lpstr>
    </vt:vector>
  </TitlesOfParts>
  <Company>ILCS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Karma Rixin</dc:creator>
  <cp:lastModifiedBy>Tshering</cp:lastModifiedBy>
  <cp:lastPrinted>2018-07-02T06:33:44Z</cp:lastPrinted>
  <dcterms:created xsi:type="dcterms:W3CDTF">2012-12-09T17:12:10Z</dcterms:created>
  <dcterms:modified xsi:type="dcterms:W3CDTF">2019-01-02T11:50:38Z</dcterms:modified>
</cp:coreProperties>
</file>