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autoCompressPictures="0"/>
  <bookViews>
    <workbookView xWindow="0" yWindow="0" windowWidth="20490" windowHeight="7755" tabRatio="500"/>
  </bookViews>
  <sheets>
    <sheet name="BLC III YEAR" sheetId="4" r:id="rId1"/>
    <sheet name="ANALYSIS" sheetId="5" r:id="rId2"/>
  </sheets>
  <calcPr calcId="144525"/>
</workbook>
</file>

<file path=xl/calcChain.xml><?xml version="1.0" encoding="utf-8"?>
<calcChain xmlns="http://schemas.openxmlformats.org/spreadsheetml/2006/main">
  <c r="AB8" i="4" l="1"/>
  <c r="AB9" i="4"/>
  <c r="AB10" i="4"/>
  <c r="AB11" i="4"/>
  <c r="AB12" i="4"/>
  <c r="AB13" i="4"/>
  <c r="AB14" i="4"/>
  <c r="AB15" i="4"/>
  <c r="AB16" i="4"/>
  <c r="AB17" i="4"/>
  <c r="AB18" i="4"/>
  <c r="AB19" i="4"/>
  <c r="AB20" i="4"/>
  <c r="AB21" i="4"/>
  <c r="AB22" i="4"/>
  <c r="H17" i="4" l="1"/>
  <c r="H15" i="4"/>
  <c r="I15" i="4" s="1"/>
  <c r="H14" i="4"/>
  <c r="H13" i="4"/>
  <c r="H12" i="4"/>
  <c r="H11" i="4"/>
  <c r="I11" i="4" s="1"/>
  <c r="H10" i="4"/>
  <c r="H9" i="4"/>
  <c r="H8" i="4"/>
  <c r="H7" i="4"/>
  <c r="I7" i="4" s="1"/>
  <c r="G22" i="4"/>
  <c r="G21" i="4"/>
  <c r="G20" i="4"/>
  <c r="G19" i="4"/>
  <c r="G18" i="4"/>
  <c r="G17" i="4"/>
  <c r="G16" i="4"/>
  <c r="H16" i="4" s="1"/>
  <c r="I16" i="4" s="1"/>
  <c r="G15" i="4"/>
  <c r="G14" i="4"/>
  <c r="G13" i="4"/>
  <c r="G12" i="4"/>
  <c r="G11" i="4"/>
  <c r="G10" i="4"/>
  <c r="G9" i="4"/>
  <c r="G8" i="4"/>
  <c r="G7" i="4"/>
  <c r="I10" i="4"/>
  <c r="I14" i="4"/>
  <c r="I8" i="4"/>
  <c r="I12" i="4"/>
  <c r="I9" i="4"/>
  <c r="I13" i="4"/>
  <c r="I17" i="4"/>
  <c r="M8" i="4" l="1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N8" i="4" l="1"/>
  <c r="N9" i="4"/>
  <c r="N10" i="4"/>
  <c r="N11" i="4"/>
  <c r="N12" i="4"/>
  <c r="N13" i="4"/>
  <c r="N14" i="4"/>
  <c r="N15" i="4"/>
  <c r="N16" i="4"/>
  <c r="N17" i="4"/>
  <c r="N18" i="4"/>
  <c r="N19" i="4"/>
  <c r="W22" i="4" l="1"/>
  <c r="Y22" i="4" s="1"/>
  <c r="X22" i="4"/>
  <c r="R22" i="4"/>
  <c r="T22" i="4" s="1"/>
  <c r="O22" i="4"/>
  <c r="J22" i="4"/>
  <c r="S22" i="4" l="1"/>
  <c r="Z22" i="4" s="1"/>
  <c r="R8" i="4"/>
  <c r="S8" i="4" s="1"/>
  <c r="R9" i="4"/>
  <c r="S9" i="4" s="1"/>
  <c r="R10" i="4"/>
  <c r="S10" i="4" s="1"/>
  <c r="R11" i="4"/>
  <c r="S11" i="4" s="1"/>
  <c r="R12" i="4"/>
  <c r="S12" i="4" s="1"/>
  <c r="R13" i="4"/>
  <c r="S13" i="4" s="1"/>
  <c r="R14" i="4"/>
  <c r="S14" i="4" s="1"/>
  <c r="R15" i="4"/>
  <c r="S15" i="4" s="1"/>
  <c r="R16" i="4"/>
  <c r="S16" i="4" s="1"/>
  <c r="R17" i="4"/>
  <c r="S17" i="4" s="1"/>
  <c r="R18" i="4"/>
  <c r="S18" i="4" s="1"/>
  <c r="R19" i="4"/>
  <c r="S19" i="4" s="1"/>
  <c r="R20" i="4"/>
  <c r="S20" i="4" s="1"/>
  <c r="R21" i="4"/>
  <c r="S21" i="4" s="1"/>
  <c r="W8" i="4" l="1"/>
  <c r="X8" i="4" s="1"/>
  <c r="Z8" i="4" s="1"/>
  <c r="W9" i="4"/>
  <c r="X9" i="4" s="1"/>
  <c r="Z9" i="4" s="1"/>
  <c r="W10" i="4"/>
  <c r="X10" i="4" s="1"/>
  <c r="Z10" i="4" s="1"/>
  <c r="W11" i="4"/>
  <c r="X11" i="4" s="1"/>
  <c r="Z11" i="4" s="1"/>
  <c r="W12" i="4"/>
  <c r="X12" i="4" s="1"/>
  <c r="Z12" i="4" s="1"/>
  <c r="W13" i="4"/>
  <c r="X13" i="4" s="1"/>
  <c r="Z13" i="4" s="1"/>
  <c r="W14" i="4"/>
  <c r="X14" i="4" s="1"/>
  <c r="Z14" i="4" s="1"/>
  <c r="W15" i="4"/>
  <c r="X15" i="4" s="1"/>
  <c r="Z15" i="4" s="1"/>
  <c r="W16" i="4"/>
  <c r="X16" i="4" s="1"/>
  <c r="Z16" i="4" s="1"/>
  <c r="W17" i="4"/>
  <c r="X17" i="4" s="1"/>
  <c r="Z17" i="4" s="1"/>
  <c r="W18" i="4"/>
  <c r="X18" i="4" s="1"/>
  <c r="Z18" i="4" s="1"/>
  <c r="W19" i="4"/>
  <c r="X19" i="4" s="1"/>
  <c r="Z19" i="4" s="1"/>
  <c r="W20" i="4"/>
  <c r="X20" i="4" s="1"/>
  <c r="Z20" i="4" s="1"/>
  <c r="W21" i="4"/>
  <c r="X21" i="4" s="1"/>
  <c r="Z21" i="4" s="1"/>
  <c r="W7" i="4"/>
  <c r="D7" i="5" l="1"/>
  <c r="D6" i="5"/>
  <c r="D5" i="5"/>
  <c r="D4" i="5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J8" i="4"/>
  <c r="AA8" i="4" s="1"/>
  <c r="J9" i="4"/>
  <c r="AA9" i="4" s="1"/>
  <c r="J10" i="4"/>
  <c r="AA10" i="4" s="1"/>
  <c r="J11" i="4"/>
  <c r="AA11" i="4" s="1"/>
  <c r="J12" i="4"/>
  <c r="AA12" i="4" s="1"/>
  <c r="J13" i="4"/>
  <c r="AA13" i="4" s="1"/>
  <c r="J14" i="4"/>
  <c r="AA14" i="4" s="1"/>
  <c r="J15" i="4"/>
  <c r="AA15" i="4" s="1"/>
  <c r="J16" i="4"/>
  <c r="AA16" i="4" s="1"/>
  <c r="J17" i="4"/>
  <c r="AA17" i="4" s="1"/>
  <c r="J18" i="4"/>
  <c r="J19" i="4"/>
  <c r="J20" i="4"/>
  <c r="J21" i="4"/>
  <c r="D3" i="5"/>
  <c r="F7" i="5"/>
  <c r="X7" i="4"/>
  <c r="R7" i="4"/>
  <c r="S7" i="4" s="1"/>
  <c r="T7" i="4" s="1"/>
  <c r="M7" i="4"/>
  <c r="N7" i="4" s="1"/>
  <c r="E5" i="5" l="1"/>
  <c r="O7" i="4"/>
  <c r="F4" i="5" s="1"/>
  <c r="G4" i="5"/>
  <c r="J7" i="4"/>
  <c r="G5" i="5"/>
  <c r="F5" i="5"/>
  <c r="Y7" i="4"/>
  <c r="G7" i="5"/>
  <c r="E7" i="5"/>
  <c r="Z7" i="4" l="1"/>
  <c r="E4" i="5"/>
  <c r="F3" i="5"/>
  <c r="G3" i="5"/>
  <c r="E3" i="5"/>
  <c r="AA7" i="4"/>
  <c r="AB7" i="4" s="1"/>
  <c r="F6" i="5"/>
  <c r="E6" i="5"/>
  <c r="G6" i="5"/>
</calcChain>
</file>

<file path=xl/sharedStrings.xml><?xml version="1.0" encoding="utf-8"?>
<sst xmlns="http://schemas.openxmlformats.org/spreadsheetml/2006/main" count="79" uniqueCount="64">
  <si>
    <t>Index</t>
  </si>
  <si>
    <t>Name</t>
  </si>
  <si>
    <t>Grand
Total</t>
  </si>
  <si>
    <t>Sl.No.</t>
  </si>
  <si>
    <t>No. of Module pass by Student</t>
  </si>
  <si>
    <t>Remarks</t>
  </si>
  <si>
    <t>CW (50)</t>
  </si>
  <si>
    <t>Exam (100%)</t>
  </si>
  <si>
    <t>Exam (50)</t>
  </si>
  <si>
    <t>Total (100)</t>
  </si>
  <si>
    <t>Exam (100)</t>
  </si>
  <si>
    <t>COLLEGE OF LANGUAGE AND CULTURE STUDIES</t>
  </si>
  <si>
    <t>FALL SEMESTER RESULT, 2018</t>
  </si>
  <si>
    <t>TRONGSA;BHUTAN</t>
  </si>
  <si>
    <t>FINAL REMARKS</t>
  </si>
  <si>
    <t>BLL V SEMESTER</t>
  </si>
  <si>
    <t>Translation III (TRA303)</t>
  </si>
  <si>
    <r>
      <t xml:space="preserve">སྙན་ངག་བཞི་པ། </t>
    </r>
    <r>
      <rPr>
        <sz val="14"/>
        <color theme="1"/>
        <rFont val="Century Gothic"/>
        <family val="2"/>
      </rPr>
      <t>(LIT305</t>
    </r>
    <r>
      <rPr>
        <sz val="14"/>
        <color theme="1"/>
        <rFont val="DDC Uchen"/>
      </rPr>
      <t>)</t>
    </r>
  </si>
  <si>
    <r>
      <t xml:space="preserve">བདག་གཞན་ཞིབ་སྦྱོང། </t>
    </r>
    <r>
      <rPr>
        <sz val="14"/>
        <color theme="1"/>
        <rFont val="Century Gothic"/>
        <family val="2"/>
      </rPr>
      <t>(CLG303)</t>
    </r>
  </si>
  <si>
    <t>Literary Theory (ENG305)</t>
  </si>
  <si>
    <t>Sl.NO</t>
  </si>
  <si>
    <t>Module</t>
  </si>
  <si>
    <t>Total</t>
  </si>
  <si>
    <t>PASS</t>
  </si>
  <si>
    <t>RA</t>
  </si>
  <si>
    <t>ER</t>
  </si>
  <si>
    <r>
      <rPr>
        <sz val="14"/>
        <color theme="1"/>
        <rFont val="DDC Uchen"/>
      </rPr>
      <t xml:space="preserve">དབུ་མ།              </t>
    </r>
    <r>
      <rPr>
        <sz val="14"/>
        <color theme="1"/>
        <rFont val="Century Gothic"/>
        <family val="2"/>
      </rPr>
      <t>(PHY302)</t>
    </r>
  </si>
  <si>
    <t>04-17-0072</t>
  </si>
  <si>
    <t>Lhakpa Dem</t>
  </si>
  <si>
    <t>04-17-0073</t>
  </si>
  <si>
    <t>Passang</t>
  </si>
  <si>
    <t>04-17-0074</t>
  </si>
  <si>
    <t>Pema Thinley</t>
  </si>
  <si>
    <t>04-17-0076</t>
  </si>
  <si>
    <t>Phub Dem</t>
  </si>
  <si>
    <t>04-17-0077</t>
  </si>
  <si>
    <t>Rinchen Dorji</t>
  </si>
  <si>
    <t>04-17-0078</t>
  </si>
  <si>
    <t>Sangay Wangchuk</t>
  </si>
  <si>
    <t>04-17-0080</t>
  </si>
  <si>
    <t xml:space="preserve">Tobgay </t>
  </si>
  <si>
    <t>04-17-0081</t>
  </si>
  <si>
    <t>Yeshey Choden</t>
  </si>
  <si>
    <t>04-17-0082</t>
  </si>
  <si>
    <t>Yonten Norbu</t>
  </si>
  <si>
    <t>04-17-0075</t>
  </si>
  <si>
    <t>Pema Youden</t>
  </si>
  <si>
    <t>04-17-0079</t>
  </si>
  <si>
    <t>Sherub Tenzin</t>
  </si>
  <si>
    <t>04-16-0056</t>
  </si>
  <si>
    <t>Deki Yangdon</t>
  </si>
  <si>
    <t>04-16-0058</t>
  </si>
  <si>
    <t>Khandu</t>
  </si>
  <si>
    <t>04-16-0059</t>
  </si>
  <si>
    <t>Lhaden</t>
  </si>
  <si>
    <t>04-16-0060</t>
  </si>
  <si>
    <t>Nado</t>
  </si>
  <si>
    <t>04-16-0069</t>
  </si>
  <si>
    <t>Tashi Tenzin</t>
  </si>
  <si>
    <r>
      <t xml:space="preserve">sgra mtshams sbyor
</t>
    </r>
    <r>
      <rPr>
        <sz val="16"/>
        <color theme="1"/>
        <rFont val="DDC Uchen"/>
      </rPr>
      <t xml:space="preserve"> སྒྲ་མཚམས་སྦྱོར།</t>
    </r>
  </si>
  <si>
    <r>
      <t xml:space="preserve">gnas brgyad  
</t>
    </r>
    <r>
      <rPr>
        <sz val="16"/>
        <color theme="1"/>
        <rFont val="DDC Uchen"/>
      </rPr>
      <t xml:space="preserve">གནས་བརྒྱད། </t>
    </r>
  </si>
  <si>
    <r>
      <t xml:space="preserve">  smra sgo           
</t>
    </r>
    <r>
      <rPr>
        <sz val="16"/>
        <color theme="1"/>
        <rFont val="DDC Uchen"/>
      </rPr>
      <t>སྨྲ་སྒོ།</t>
    </r>
  </si>
  <si>
    <r>
      <t xml:space="preserve"> snyan ngag   </t>
    </r>
    <r>
      <rPr>
        <sz val="16"/>
        <color theme="1"/>
        <rFont val="DDC Uchen"/>
      </rPr>
      <t xml:space="preserve"> སྙན་ངག</t>
    </r>
  </si>
  <si>
    <t>MA 1st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</si>
</sst>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8"/>
      <color theme="1"/>
      <name val="Times New Roman"/>
      <family val="1"/>
    </font>
    <font>
      <sz val="12"/>
      <color theme="1"/>
      <name val="Times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entury Gothic"/>
      <family val="2"/>
    </font>
    <font>
      <b/>
      <sz val="14"/>
      <color theme="1"/>
      <name val="Century Gothic"/>
      <family val="2"/>
    </font>
    <font>
      <sz val="14"/>
      <color theme="1"/>
      <name val="Century Gothic"/>
      <family val="2"/>
    </font>
    <font>
      <b/>
      <sz val="12"/>
      <color rgb="FFFF0000"/>
      <name val="Century Gothic"/>
      <family val="2"/>
    </font>
    <font>
      <b/>
      <sz val="12"/>
      <name val="Century Gothic"/>
      <family val="2"/>
    </font>
    <font>
      <sz val="14"/>
      <color theme="1"/>
      <name val="DDC Uchen"/>
    </font>
    <font>
      <sz val="14"/>
      <color theme="1"/>
      <name val="Calibri"/>
      <family val="2"/>
      <scheme val="minor"/>
    </font>
    <font>
      <sz val="13"/>
      <color theme="1"/>
      <name val="Century Gothic"/>
      <family val="2"/>
    </font>
    <font>
      <b/>
      <sz val="13"/>
      <color theme="1"/>
      <name val="Century Gothic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sto MT"/>
      <family val="1"/>
    </font>
    <font>
      <sz val="14"/>
      <name val="Century Gothic"/>
      <family val="2"/>
    </font>
    <font>
      <sz val="16"/>
      <color theme="1"/>
      <name val="DDC Uchen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</cellStyleXfs>
  <cellXfs count="9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/>
    <xf numFmtId="0" fontId="7" fillId="0" borderId="3" xfId="0" applyFont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/>
    </xf>
    <xf numFmtId="2" fontId="14" fillId="0" borderId="7" xfId="0" applyNumberFormat="1" applyFont="1" applyFill="1" applyBorder="1" applyAlignment="1">
      <alignment horizontal="center" vertical="center"/>
    </xf>
    <xf numFmtId="0" fontId="16" fillId="0" borderId="11" xfId="0" applyFont="1" applyBorder="1"/>
    <xf numFmtId="0" fontId="16" fillId="0" borderId="20" xfId="0" applyFont="1" applyBorder="1"/>
    <xf numFmtId="0" fontId="16" fillId="0" borderId="21" xfId="0" applyFont="1" applyBorder="1"/>
    <xf numFmtId="0" fontId="16" fillId="0" borderId="22" xfId="0" applyFont="1" applyBorder="1"/>
    <xf numFmtId="0" fontId="9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/>
    </xf>
    <xf numFmtId="0" fontId="13" fillId="0" borderId="5" xfId="0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2" fontId="14" fillId="0" borderId="7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18" fillId="0" borderId="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center"/>
    </xf>
    <xf numFmtId="0" fontId="18" fillId="0" borderId="8" xfId="0" applyFont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/>
    </xf>
    <xf numFmtId="0" fontId="11" fillId="7" borderId="24" xfId="0" applyFont="1" applyFill="1" applyBorder="1" applyAlignment="1">
      <alignment horizontal="center" vertical="center" wrapText="1"/>
    </xf>
    <xf numFmtId="0" fontId="11" fillId="8" borderId="21" xfId="0" applyFont="1" applyFill="1" applyBorder="1" applyAlignment="1">
      <alignment horizontal="center" vertical="center" wrapText="1"/>
    </xf>
    <xf numFmtId="2" fontId="14" fillId="0" borderId="15" xfId="0" applyNumberFormat="1" applyFont="1" applyFill="1" applyBorder="1" applyAlignment="1">
      <alignment horizontal="center" vertical="center" wrapText="1"/>
    </xf>
    <xf numFmtId="2" fontId="14" fillId="0" borderId="16" xfId="0" applyNumberFormat="1" applyFont="1" applyFill="1" applyBorder="1" applyAlignment="1">
      <alignment horizontal="center" vertical="center"/>
    </xf>
    <xf numFmtId="0" fontId="11" fillId="7" borderId="26" xfId="0" applyFont="1" applyFill="1" applyBorder="1" applyAlignment="1">
      <alignment horizontal="center" vertical="center" wrapText="1"/>
    </xf>
    <xf numFmtId="0" fontId="11" fillId="8" borderId="25" xfId="0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left"/>
    </xf>
    <xf numFmtId="0" fontId="9" fillId="10" borderId="5" xfId="0" applyFont="1" applyFill="1" applyBorder="1" applyAlignment="1">
      <alignment horizontal="left"/>
    </xf>
    <xf numFmtId="0" fontId="9" fillId="0" borderId="0" xfId="0" applyFont="1"/>
    <xf numFmtId="0" fontId="11" fillId="7" borderId="32" xfId="0" applyFont="1" applyFill="1" applyBorder="1" applyAlignment="1">
      <alignment horizontal="center" vertical="center" wrapText="1"/>
    </xf>
    <xf numFmtId="0" fontId="11" fillId="7" borderId="34" xfId="0" applyFont="1" applyFill="1" applyBorder="1" applyAlignment="1">
      <alignment horizontal="center" vertical="center" wrapText="1"/>
    </xf>
    <xf numFmtId="0" fontId="11" fillId="8" borderId="35" xfId="0" applyFont="1" applyFill="1" applyBorder="1" applyAlignment="1">
      <alignment horizontal="center" vertical="center" wrapText="1"/>
    </xf>
    <xf numFmtId="9" fontId="7" fillId="0" borderId="31" xfId="0" applyNumberFormat="1" applyFont="1" applyBorder="1" applyAlignment="1">
      <alignment horizontal="center" vertical="center"/>
    </xf>
    <xf numFmtId="1" fontId="15" fillId="4" borderId="1" xfId="0" applyNumberFormat="1" applyFont="1" applyFill="1" applyBorder="1" applyAlignment="1">
      <alignment horizontal="center" vertical="center"/>
    </xf>
    <xf numFmtId="2" fontId="14" fillId="2" borderId="16" xfId="0" applyNumberFormat="1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9" borderId="3" xfId="0" applyFont="1" applyFill="1" applyBorder="1" applyAlignment="1" applyProtection="1">
      <alignment horizontal="center"/>
      <protection locked="0" hidden="1"/>
    </xf>
    <xf numFmtId="0" fontId="9" fillId="9" borderId="5" xfId="0" applyFont="1" applyFill="1" applyBorder="1" applyAlignment="1" applyProtection="1">
      <alignment horizontal="center"/>
      <protection locked="0" hidden="1"/>
    </xf>
    <xf numFmtId="0" fontId="9" fillId="0" borderId="4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5" xfId="0" applyFont="1" applyBorder="1" applyAlignment="1"/>
    <xf numFmtId="0" fontId="19" fillId="0" borderId="4" xfId="0" applyFont="1" applyBorder="1" applyAlignment="1"/>
    <xf numFmtId="2" fontId="15" fillId="2" borderId="28" xfId="0" applyNumberFormat="1" applyFont="1" applyFill="1" applyBorder="1" applyAlignment="1">
      <alignment horizontal="center" vertical="center"/>
    </xf>
    <xf numFmtId="0" fontId="11" fillId="7" borderId="39" xfId="0" applyFont="1" applyFill="1" applyBorder="1" applyAlignment="1">
      <alignment horizontal="center" vertical="center" wrapText="1"/>
    </xf>
    <xf numFmtId="2" fontId="14" fillId="0" borderId="40" xfId="0" applyNumberFormat="1" applyFont="1" applyFill="1" applyBorder="1" applyAlignment="1">
      <alignment horizontal="center" vertical="center"/>
    </xf>
    <xf numFmtId="2" fontId="14" fillId="0" borderId="41" xfId="0" applyNumberFormat="1" applyFont="1" applyFill="1" applyBorder="1" applyAlignment="1">
      <alignment horizontal="center" vertical="center"/>
    </xf>
    <xf numFmtId="2" fontId="14" fillId="0" borderId="10" xfId="0" applyNumberFormat="1" applyFont="1" applyFill="1" applyBorder="1" applyAlignment="1">
      <alignment horizontal="center" vertical="center"/>
    </xf>
    <xf numFmtId="2" fontId="14" fillId="0" borderId="43" xfId="0" applyNumberFormat="1" applyFont="1" applyFill="1" applyBorder="1" applyAlignment="1">
      <alignment horizontal="center" vertical="center"/>
    </xf>
    <xf numFmtId="0" fontId="11" fillId="7" borderId="11" xfId="0" applyFont="1" applyFill="1" applyBorder="1" applyAlignment="1">
      <alignment horizontal="center" vertical="center" wrapText="1"/>
    </xf>
    <xf numFmtId="2" fontId="15" fillId="0" borderId="3" xfId="0" applyNumberFormat="1" applyFont="1" applyFill="1" applyBorder="1" applyAlignment="1">
      <alignment horizontal="center" vertical="center"/>
    </xf>
    <xf numFmtId="2" fontId="15" fillId="0" borderId="5" xfId="0" applyNumberFormat="1" applyFont="1" applyFill="1" applyBorder="1" applyAlignment="1">
      <alignment horizontal="center" vertical="center"/>
    </xf>
    <xf numFmtId="2" fontId="15" fillId="0" borderId="4" xfId="0" applyNumberFormat="1" applyFont="1" applyFill="1" applyBorder="1" applyAlignment="1">
      <alignment horizontal="center" vertical="center"/>
    </xf>
    <xf numFmtId="0" fontId="11" fillId="7" borderId="33" xfId="0" applyFont="1" applyFill="1" applyBorder="1" applyAlignment="1">
      <alignment horizontal="center" vertical="center" wrapText="1"/>
    </xf>
    <xf numFmtId="0" fontId="11" fillId="7" borderId="44" xfId="0" applyFont="1" applyFill="1" applyBorder="1" applyAlignment="1">
      <alignment horizontal="center" vertical="center" wrapText="1"/>
    </xf>
    <xf numFmtId="0" fontId="11" fillId="8" borderId="39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7" fillId="5" borderId="18" xfId="0" applyFont="1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31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29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 textRotation="90" wrapText="1"/>
    </xf>
    <xf numFmtId="0" fontId="10" fillId="6" borderId="42" xfId="0" applyFont="1" applyFill="1" applyBorder="1" applyAlignment="1">
      <alignment horizontal="center" vertical="center" textRotation="90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textRotation="90" wrapText="1"/>
    </xf>
    <xf numFmtId="0" fontId="10" fillId="6" borderId="29" xfId="0" applyFont="1" applyFill="1" applyBorder="1" applyAlignment="1">
      <alignment horizontal="center" vertical="center" textRotation="90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10" fillId="6" borderId="17" xfId="0" applyFont="1" applyFill="1" applyBorder="1" applyAlignment="1">
      <alignment horizontal="center" vertical="center" textRotation="90" wrapText="1"/>
    </xf>
    <xf numFmtId="0" fontId="9" fillId="5" borderId="13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17" fillId="0" borderId="23" xfId="0" applyFont="1" applyBorder="1" applyAlignment="1">
      <alignment horizontal="center"/>
    </xf>
  </cellXfs>
  <cellStyles count="14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  <cellStyle name="Normal 2" xfId="13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1800" b="1">
                <a:latin typeface="Century Gothic" panose="020B0502020202020204" pitchFamily="34" charset="0"/>
              </a:rPr>
              <a:t>BLL V SEMESTER RESULT ANALYSIS</a:t>
            </a:r>
          </a:p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 sz="1800" b="1">
              <a:latin typeface="Century Gothic" panose="020B0502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3136482939632531E-2"/>
          <c:y val="0.17171296296296298"/>
          <c:w val="0.89019685039370078"/>
          <c:h val="0.415639763779527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ANALYSIS!$D$1:$D$2</c:f>
              <c:strCache>
                <c:ptCount val="1"/>
                <c:pt idx="0">
                  <c:v>BLL V SEMESTER 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ANALYSIS!$B$3:$C$7</c:f>
              <c:multiLvlStrCache>
                <c:ptCount val="5"/>
                <c:lvl>
                  <c:pt idx="0">
                    <c:v>དབུ་མ།              (PHY302)</c:v>
                  </c:pt>
                  <c:pt idx="1">
                    <c:v>Translation III (TRA303)</c:v>
                  </c:pt>
                  <c:pt idx="2">
                    <c:v>བདག་གཞན་ཞིབ་སྦྱོང། (CLG303)</c:v>
                  </c:pt>
                  <c:pt idx="3">
                    <c:v>སྙན་ངག་བཞི་པ། (LIT305)</c:v>
                  </c:pt>
                  <c:pt idx="4">
                    <c:v>Literary Theory (ENG305)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</c:lvl>
              </c:multiLvlStrCache>
            </c:multiLvlStrRef>
          </c:cat>
          <c:val>
            <c:numRef>
              <c:f>ANALYSIS!$D$3:$D$7</c:f>
              <c:numCache>
                <c:formatCode>General</c:formatCode>
                <c:ptCount val="5"/>
                <c:pt idx="0">
                  <c:v>11</c:v>
                </c:pt>
                <c:pt idx="1">
                  <c:v>10</c:v>
                </c:pt>
                <c:pt idx="2">
                  <c:v>11</c:v>
                </c:pt>
                <c:pt idx="3">
                  <c:v>11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ANALYSIS!$E$1:$E$2</c:f>
              <c:strCache>
                <c:ptCount val="1"/>
                <c:pt idx="0">
                  <c:v>BLL V SEMESTER PASS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ANALYSIS!$B$3:$C$7</c:f>
              <c:multiLvlStrCache>
                <c:ptCount val="5"/>
                <c:lvl>
                  <c:pt idx="0">
                    <c:v>དབུ་མ།              (PHY302)</c:v>
                  </c:pt>
                  <c:pt idx="1">
                    <c:v>Translation III (TRA303)</c:v>
                  </c:pt>
                  <c:pt idx="2">
                    <c:v>བདག་གཞན་ཞིབ་སྦྱོང། (CLG303)</c:v>
                  </c:pt>
                  <c:pt idx="3">
                    <c:v>སྙན་ངག་བཞི་པ། (LIT305)</c:v>
                  </c:pt>
                  <c:pt idx="4">
                    <c:v>Literary Theory (ENG305)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</c:lvl>
              </c:multiLvlStrCache>
            </c:multiLvlStrRef>
          </c:cat>
          <c:val>
            <c:numRef>
              <c:f>ANALYSIS!$E$3:$E$7</c:f>
              <c:numCache>
                <c:formatCode>General</c:formatCode>
                <c:ptCount val="5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ANALYSIS!$F$1:$F$2</c:f>
              <c:strCache>
                <c:ptCount val="1"/>
                <c:pt idx="0">
                  <c:v>BLL V SEMESTER 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ANALYSIS!$B$3:$C$7</c:f>
              <c:multiLvlStrCache>
                <c:ptCount val="5"/>
                <c:lvl>
                  <c:pt idx="0">
                    <c:v>དབུ་མ།              (PHY302)</c:v>
                  </c:pt>
                  <c:pt idx="1">
                    <c:v>Translation III (TRA303)</c:v>
                  </c:pt>
                  <c:pt idx="2">
                    <c:v>བདག་གཞན་ཞིབ་སྦྱོང། (CLG303)</c:v>
                  </c:pt>
                  <c:pt idx="3">
                    <c:v>སྙན་ངག་བཞི་པ། (LIT305)</c:v>
                  </c:pt>
                  <c:pt idx="4">
                    <c:v>Literary Theory (ENG305)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</c:lvl>
              </c:multiLvlStrCache>
            </c:multiLvlStrRef>
          </c:cat>
          <c:val>
            <c:numRef>
              <c:f>ANALYSIS!$F$3:$F$7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ANALYSIS!$G$1:$G$2</c:f>
              <c:strCache>
                <c:ptCount val="1"/>
                <c:pt idx="0">
                  <c:v>BLL V SEMESTER 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ANALYSIS!$B$3:$C$7</c:f>
              <c:multiLvlStrCache>
                <c:ptCount val="5"/>
                <c:lvl>
                  <c:pt idx="0">
                    <c:v>དབུ་མ།              (PHY302)</c:v>
                  </c:pt>
                  <c:pt idx="1">
                    <c:v>Translation III (TRA303)</c:v>
                  </c:pt>
                  <c:pt idx="2">
                    <c:v>བདག་གཞན་ཞིབ་སྦྱོང། (CLG303)</c:v>
                  </c:pt>
                  <c:pt idx="3">
                    <c:v>སྙན་ངག་བཞི་པ། (LIT305)</c:v>
                  </c:pt>
                  <c:pt idx="4">
                    <c:v>Literary Theory (ENG305)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</c:lvl>
              </c:multiLvlStrCache>
            </c:multiLvlStrRef>
          </c:cat>
          <c:val>
            <c:numRef>
              <c:f>ANALYSIS!$G$3:$G$7</c:f>
              <c:numCache>
                <c:formatCode>General</c:formatCode>
                <c:ptCount val="5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193664"/>
        <c:axId val="108195200"/>
      </c:barChart>
      <c:catAx>
        <c:axId val="10819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195200"/>
        <c:crosses val="autoZero"/>
        <c:auto val="1"/>
        <c:lblAlgn val="ctr"/>
        <c:lblOffset val="100"/>
        <c:noMultiLvlLbl val="0"/>
      </c:catAx>
      <c:valAx>
        <c:axId val="108195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193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360476815398073"/>
          <c:y val="0.85069335083114606"/>
          <c:w val="0.60273107276283677"/>
          <c:h val="0.114436612454010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485776</xdr:colOff>
      <xdr:row>7</xdr:row>
      <xdr:rowOff>28574</xdr:rowOff>
    </xdr:from>
    <xdr:to>
      <xdr:col>8</xdr:col>
      <xdr:colOff>400050</xdr:colOff>
      <xdr:row>24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103"/>
  <sheetViews>
    <sheetView tabSelected="1" topLeftCell="A4" zoomScale="78" zoomScaleNormal="78" zoomScalePageLayoutView="90" workbookViewId="0">
      <selection activeCell="J5" sqref="J5:J6"/>
    </sheetView>
  </sheetViews>
  <sheetFormatPr defaultColWidth="11" defaultRowHeight="15.75"/>
  <cols>
    <col min="1" max="1" width="3.625" customWidth="1"/>
    <col min="2" max="2" width="5.875" style="2" bestFit="1" customWidth="1"/>
    <col min="3" max="3" width="15.375" style="2" customWidth="1"/>
    <col min="4" max="4" width="29.25" hidden="1" customWidth="1"/>
    <col min="5" max="5" width="7" style="2" customWidth="1"/>
    <col min="6" max="6" width="8.5" style="2" hidden="1" customWidth="1"/>
    <col min="7" max="7" width="8.5" style="2" customWidth="1"/>
    <col min="8" max="8" width="6.875" style="2" customWidth="1"/>
    <col min="9" max="9" width="10.25" style="2" customWidth="1"/>
    <col min="10" max="10" width="12.625" style="2" customWidth="1"/>
    <col min="11" max="12" width="6.875" customWidth="1"/>
    <col min="13" max="13" width="7" customWidth="1"/>
    <col min="14" max="14" width="7.75" customWidth="1"/>
    <col min="15" max="15" width="11.875" customWidth="1"/>
    <col min="16" max="16" width="8" customWidth="1"/>
    <col min="17" max="17" width="10.375" customWidth="1"/>
    <col min="18" max="18" width="9.375" customWidth="1"/>
    <col min="19" max="19" width="10.25" customWidth="1"/>
    <col min="20" max="20" width="12.625" customWidth="1"/>
    <col min="21" max="21" width="8" customWidth="1"/>
    <col min="22" max="22" width="10.375" customWidth="1"/>
    <col min="23" max="23" width="9.375" customWidth="1"/>
    <col min="24" max="24" width="10.25" customWidth="1"/>
    <col min="25" max="25" width="12.125" customWidth="1"/>
    <col min="26" max="26" width="11.875" style="2" customWidth="1"/>
    <col min="27" max="27" width="14.125" style="2" customWidth="1"/>
    <col min="28" max="28" width="18.875" style="3" customWidth="1"/>
    <col min="29" max="29" width="11" customWidth="1"/>
  </cols>
  <sheetData>
    <row r="1" spans="2:28" ht="18.75">
      <c r="B1" s="73" t="s">
        <v>11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</row>
    <row r="2" spans="2:28" ht="18.75">
      <c r="B2" s="73" t="s">
        <v>13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</row>
    <row r="3" spans="2:28" ht="22.5">
      <c r="C3" s="74" t="s">
        <v>12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</row>
    <row r="4" spans="2:28" ht="23.25" thickBot="1">
      <c r="C4" s="75" t="s">
        <v>63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</row>
    <row r="5" spans="2:28" s="1" customFormat="1" ht="48" customHeight="1" thickBot="1">
      <c r="B5" s="76" t="s">
        <v>3</v>
      </c>
      <c r="C5" s="78" t="s">
        <v>0</v>
      </c>
      <c r="D5" s="80" t="s">
        <v>1</v>
      </c>
      <c r="E5" s="67" t="s">
        <v>59</v>
      </c>
      <c r="F5" s="68"/>
      <c r="G5" s="68"/>
      <c r="H5" s="68"/>
      <c r="I5" s="69"/>
      <c r="J5" s="82" t="s">
        <v>5</v>
      </c>
      <c r="K5" s="70" t="s">
        <v>60</v>
      </c>
      <c r="L5" s="71"/>
      <c r="M5" s="71"/>
      <c r="N5" s="72"/>
      <c r="O5" s="90" t="s">
        <v>5</v>
      </c>
      <c r="P5" s="67" t="s">
        <v>61</v>
      </c>
      <c r="Q5" s="91"/>
      <c r="R5" s="91"/>
      <c r="S5" s="92"/>
      <c r="T5" s="86" t="s">
        <v>5</v>
      </c>
      <c r="U5" s="67" t="s">
        <v>62</v>
      </c>
      <c r="V5" s="91"/>
      <c r="W5" s="91"/>
      <c r="X5" s="92"/>
      <c r="Y5" s="86" t="s">
        <v>5</v>
      </c>
      <c r="Z5" s="4" t="s">
        <v>2</v>
      </c>
      <c r="AA5" s="84" t="s">
        <v>4</v>
      </c>
      <c r="AB5" s="88" t="s">
        <v>14</v>
      </c>
    </row>
    <row r="6" spans="2:28" ht="45.75" customHeight="1" thickBot="1">
      <c r="B6" s="77"/>
      <c r="C6" s="79"/>
      <c r="D6" s="81"/>
      <c r="E6" s="36" t="s">
        <v>6</v>
      </c>
      <c r="F6" s="32" t="s">
        <v>7</v>
      </c>
      <c r="G6" s="66" t="s">
        <v>10</v>
      </c>
      <c r="H6" s="55" t="s">
        <v>8</v>
      </c>
      <c r="I6" s="60" t="s">
        <v>9</v>
      </c>
      <c r="J6" s="83"/>
      <c r="K6" s="37" t="s">
        <v>6</v>
      </c>
      <c r="L6" s="38" t="s">
        <v>10</v>
      </c>
      <c r="M6" s="64" t="s">
        <v>8</v>
      </c>
      <c r="N6" s="60" t="s">
        <v>9</v>
      </c>
      <c r="O6" s="87"/>
      <c r="P6" s="31" t="s">
        <v>6</v>
      </c>
      <c r="Q6" s="32" t="s">
        <v>10</v>
      </c>
      <c r="R6" s="55" t="s">
        <v>8</v>
      </c>
      <c r="S6" s="60" t="s">
        <v>9</v>
      </c>
      <c r="T6" s="87"/>
      <c r="U6" s="27" t="s">
        <v>6</v>
      </c>
      <c r="V6" s="28" t="s">
        <v>10</v>
      </c>
      <c r="W6" s="65" t="s">
        <v>8</v>
      </c>
      <c r="X6" s="60" t="s">
        <v>9</v>
      </c>
      <c r="Y6" s="87"/>
      <c r="Z6" s="39">
        <v>1</v>
      </c>
      <c r="AA6" s="85"/>
      <c r="AB6" s="89"/>
    </row>
    <row r="7" spans="2:28" ht="24.95" customHeight="1" thickBot="1">
      <c r="B7" s="45">
        <v>1</v>
      </c>
      <c r="C7" s="48" t="s">
        <v>27</v>
      </c>
      <c r="D7" s="33" t="s">
        <v>28</v>
      </c>
      <c r="E7" s="29">
        <v>48</v>
      </c>
      <c r="F7" s="30">
        <v>73</v>
      </c>
      <c r="G7" s="56">
        <f>F7/95*100</f>
        <v>76.84210526315789</v>
      </c>
      <c r="H7" s="56">
        <f>G7/100*50</f>
        <v>38.421052631578945</v>
      </c>
      <c r="I7" s="61">
        <f>E7+H7</f>
        <v>86.421052631578945</v>
      </c>
      <c r="J7" s="58" t="str">
        <f t="shared" ref="J7:J21" si="0">IF(AND(E7&lt;20,H7&lt;20),"Module Repeat",IF(AND(E7&gt;=20,H7&gt;=20,I7&gt;=50),"Pass","Re-assessment"))</f>
        <v>Pass</v>
      </c>
      <c r="K7" s="29">
        <v>40</v>
      </c>
      <c r="L7" s="30">
        <v>59</v>
      </c>
      <c r="M7" s="56">
        <f>L7/2</f>
        <v>29.5</v>
      </c>
      <c r="N7" s="61">
        <f>K7+M7</f>
        <v>69.5</v>
      </c>
      <c r="O7" s="58" t="str">
        <f t="shared" ref="O7:O21" si="1">IF(AND(K7&lt;20,M7&lt;20),"Module Repeat",IF(AND(K7&gt;=20,M7&gt;=20,N7&gt;=50),"Pass","Re-assessment"))</f>
        <v>Pass</v>
      </c>
      <c r="P7" s="29">
        <v>39</v>
      </c>
      <c r="Q7" s="30">
        <v>70</v>
      </c>
      <c r="R7" s="56">
        <f>Q7/2</f>
        <v>35</v>
      </c>
      <c r="S7" s="61">
        <f>P7+R7</f>
        <v>74</v>
      </c>
      <c r="T7" s="58" t="str">
        <f t="shared" ref="T7:T21" si="2">IF(AND(P7&lt;20,R7&lt;20),"Module Repeat",IF(AND(P7&gt;=20,R7&gt;=20,S7&gt;=50),"Pass","Re-assessment"))</f>
        <v>Pass</v>
      </c>
      <c r="U7" s="29">
        <v>46</v>
      </c>
      <c r="V7" s="30">
        <v>73</v>
      </c>
      <c r="W7" s="56">
        <f>V7/2</f>
        <v>36.5</v>
      </c>
      <c r="X7" s="61">
        <f>U7+W7</f>
        <v>82.5</v>
      </c>
      <c r="Y7" s="58" t="str">
        <f t="shared" ref="Y7:Y21" si="3">IF(AND(U7&lt;20,W7&lt;20),"Module Repeat",IF(AND(U7&gt;=20,W7&gt;=20,X7&gt;=50),"Pass","Re-assessment"))</f>
        <v>Pass</v>
      </c>
      <c r="Z7" s="54">
        <f>(X7+S7+N7+I7)/400*100</f>
        <v>78.10526315789474</v>
      </c>
      <c r="AA7" s="41">
        <f>COUNTIF(E7:Y7,"Pass")</f>
        <v>4</v>
      </c>
      <c r="AB7" s="42" t="str">
        <f>IF(AA7&gt;=2,"Promoted","Semester Repeat")</f>
        <v>Promoted</v>
      </c>
    </row>
    <row r="8" spans="2:28" ht="24.95" customHeight="1" thickBot="1">
      <c r="B8" s="46">
        <v>2</v>
      </c>
      <c r="C8" s="49" t="s">
        <v>29</v>
      </c>
      <c r="D8" s="34" t="s">
        <v>30</v>
      </c>
      <c r="E8" s="17">
        <v>44.25</v>
      </c>
      <c r="F8" s="5">
        <v>66</v>
      </c>
      <c r="G8" s="56">
        <f t="shared" ref="G8:G22" si="4">F8/95*100</f>
        <v>69.473684210526315</v>
      </c>
      <c r="H8" s="56">
        <f t="shared" ref="H8:H17" si="5">G8/100*50</f>
        <v>34.736842105263158</v>
      </c>
      <c r="I8" s="61">
        <f t="shared" ref="I8:I17" si="6">E8+H8</f>
        <v>78.98684210526315</v>
      </c>
      <c r="J8" s="59" t="str">
        <f t="shared" si="0"/>
        <v>Pass</v>
      </c>
      <c r="K8" s="17">
        <v>37</v>
      </c>
      <c r="L8" s="5">
        <v>53.5</v>
      </c>
      <c r="M8" s="56">
        <f t="shared" ref="M8:M22" si="7">L8/2</f>
        <v>26.75</v>
      </c>
      <c r="N8" s="61">
        <f t="shared" ref="N8:N19" si="8">K8+M8</f>
        <v>63.75</v>
      </c>
      <c r="O8" s="59" t="str">
        <f t="shared" si="1"/>
        <v>Pass</v>
      </c>
      <c r="P8" s="6">
        <v>39</v>
      </c>
      <c r="Q8" s="5">
        <v>64</v>
      </c>
      <c r="R8" s="57">
        <f t="shared" ref="R8:R21" si="9">Q8/2</f>
        <v>32</v>
      </c>
      <c r="S8" s="62">
        <f t="shared" ref="S8:S21" si="10">P8+R8</f>
        <v>71</v>
      </c>
      <c r="T8" s="59" t="str">
        <f t="shared" si="2"/>
        <v>Pass</v>
      </c>
      <c r="U8" s="6">
        <v>45</v>
      </c>
      <c r="V8" s="5">
        <v>74</v>
      </c>
      <c r="W8" s="57">
        <f t="shared" ref="W8:W21" si="11">V8/2</f>
        <v>37</v>
      </c>
      <c r="X8" s="62">
        <f t="shared" ref="X8:X21" si="12">U8+W8</f>
        <v>82</v>
      </c>
      <c r="Y8" s="59" t="str">
        <f t="shared" si="3"/>
        <v>Pass</v>
      </c>
      <c r="Z8" s="54">
        <f t="shared" ref="Z8:Z22" si="13">(X8+S8+N8+I8)/400*100</f>
        <v>73.93421052631578</v>
      </c>
      <c r="AA8" s="41">
        <f t="shared" ref="AA8:AA17" si="14">COUNTIF(E8:Y8,"Pass")</f>
        <v>4</v>
      </c>
      <c r="AB8" s="42" t="str">
        <f t="shared" ref="AB8:AB22" si="15">IF(AA8&gt;=2,"Promoted","Semester Repeat")</f>
        <v>Promoted</v>
      </c>
    </row>
    <row r="9" spans="2:28" ht="24.95" customHeight="1" thickBot="1">
      <c r="B9" s="46">
        <v>3</v>
      </c>
      <c r="C9" s="49" t="s">
        <v>31</v>
      </c>
      <c r="D9" s="34" t="s">
        <v>32</v>
      </c>
      <c r="E9" s="17">
        <v>44</v>
      </c>
      <c r="F9" s="5">
        <v>61.5</v>
      </c>
      <c r="G9" s="56">
        <f t="shared" si="4"/>
        <v>64.736842105263165</v>
      </c>
      <c r="H9" s="56">
        <f t="shared" si="5"/>
        <v>32.368421052631582</v>
      </c>
      <c r="I9" s="61">
        <f t="shared" si="6"/>
        <v>76.368421052631589</v>
      </c>
      <c r="J9" s="59" t="str">
        <f t="shared" si="0"/>
        <v>Pass</v>
      </c>
      <c r="K9" s="17">
        <v>39</v>
      </c>
      <c r="L9" s="5">
        <v>52</v>
      </c>
      <c r="M9" s="56">
        <f t="shared" si="7"/>
        <v>26</v>
      </c>
      <c r="N9" s="61">
        <f t="shared" si="8"/>
        <v>65</v>
      </c>
      <c r="O9" s="59" t="str">
        <f t="shared" si="1"/>
        <v>Pass</v>
      </c>
      <c r="P9" s="6">
        <v>41</v>
      </c>
      <c r="Q9" s="5">
        <v>67</v>
      </c>
      <c r="R9" s="57">
        <f t="shared" si="9"/>
        <v>33.5</v>
      </c>
      <c r="S9" s="62">
        <f t="shared" si="10"/>
        <v>74.5</v>
      </c>
      <c r="T9" s="59" t="str">
        <f t="shared" si="2"/>
        <v>Pass</v>
      </c>
      <c r="U9" s="6">
        <v>44</v>
      </c>
      <c r="V9" s="5">
        <v>65</v>
      </c>
      <c r="W9" s="57">
        <f t="shared" si="11"/>
        <v>32.5</v>
      </c>
      <c r="X9" s="62">
        <f t="shared" si="12"/>
        <v>76.5</v>
      </c>
      <c r="Y9" s="59" t="str">
        <f t="shared" si="3"/>
        <v>Pass</v>
      </c>
      <c r="Z9" s="54">
        <f t="shared" si="13"/>
        <v>73.09210526315789</v>
      </c>
      <c r="AA9" s="41">
        <f t="shared" si="14"/>
        <v>4</v>
      </c>
      <c r="AB9" s="42" t="str">
        <f t="shared" si="15"/>
        <v>Promoted</v>
      </c>
    </row>
    <row r="10" spans="2:28" ht="24.95" customHeight="1" thickBot="1">
      <c r="B10" s="46">
        <v>4</v>
      </c>
      <c r="C10" s="49" t="s">
        <v>33</v>
      </c>
      <c r="D10" s="34" t="s">
        <v>34</v>
      </c>
      <c r="E10" s="17">
        <v>46.5</v>
      </c>
      <c r="F10" s="5">
        <v>72.5</v>
      </c>
      <c r="G10" s="56">
        <f t="shared" si="4"/>
        <v>76.31578947368422</v>
      </c>
      <c r="H10" s="56">
        <f t="shared" si="5"/>
        <v>38.15789473684211</v>
      </c>
      <c r="I10" s="61">
        <f t="shared" si="6"/>
        <v>84.65789473684211</v>
      </c>
      <c r="J10" s="59" t="str">
        <f t="shared" si="0"/>
        <v>Pass</v>
      </c>
      <c r="K10" s="17">
        <v>38</v>
      </c>
      <c r="L10" s="5">
        <v>52</v>
      </c>
      <c r="M10" s="56">
        <f t="shared" si="7"/>
        <v>26</v>
      </c>
      <c r="N10" s="61">
        <f t="shared" si="8"/>
        <v>64</v>
      </c>
      <c r="O10" s="59" t="str">
        <f t="shared" si="1"/>
        <v>Pass</v>
      </c>
      <c r="P10" s="6">
        <v>39</v>
      </c>
      <c r="Q10" s="5">
        <v>76.5</v>
      </c>
      <c r="R10" s="57">
        <f t="shared" si="9"/>
        <v>38.25</v>
      </c>
      <c r="S10" s="62">
        <f t="shared" si="10"/>
        <v>77.25</v>
      </c>
      <c r="T10" s="59" t="str">
        <f t="shared" si="2"/>
        <v>Pass</v>
      </c>
      <c r="U10" s="6">
        <v>43.5</v>
      </c>
      <c r="V10" s="5">
        <v>75</v>
      </c>
      <c r="W10" s="57">
        <f t="shared" si="11"/>
        <v>37.5</v>
      </c>
      <c r="X10" s="62">
        <f t="shared" si="12"/>
        <v>81</v>
      </c>
      <c r="Y10" s="59" t="str">
        <f t="shared" si="3"/>
        <v>Pass</v>
      </c>
      <c r="Z10" s="54">
        <f t="shared" si="13"/>
        <v>76.72697368421052</v>
      </c>
      <c r="AA10" s="41">
        <f t="shared" si="14"/>
        <v>4</v>
      </c>
      <c r="AB10" s="42" t="str">
        <f t="shared" si="15"/>
        <v>Promoted</v>
      </c>
    </row>
    <row r="11" spans="2:28" ht="24.95" customHeight="1" thickBot="1">
      <c r="B11" s="46">
        <v>5</v>
      </c>
      <c r="C11" s="49" t="s">
        <v>35</v>
      </c>
      <c r="D11" s="34" t="s">
        <v>36</v>
      </c>
      <c r="E11" s="17">
        <v>48</v>
      </c>
      <c r="F11" s="5">
        <v>89.5</v>
      </c>
      <c r="G11" s="56">
        <f t="shared" si="4"/>
        <v>94.21052631578948</v>
      </c>
      <c r="H11" s="56">
        <f t="shared" si="5"/>
        <v>47.10526315789474</v>
      </c>
      <c r="I11" s="61">
        <f t="shared" si="6"/>
        <v>95.10526315789474</v>
      </c>
      <c r="J11" s="59" t="str">
        <f t="shared" si="0"/>
        <v>Pass</v>
      </c>
      <c r="K11" s="17">
        <v>40.5</v>
      </c>
      <c r="L11" s="5">
        <v>63.5</v>
      </c>
      <c r="M11" s="56">
        <f t="shared" si="7"/>
        <v>31.75</v>
      </c>
      <c r="N11" s="61">
        <f t="shared" si="8"/>
        <v>72.25</v>
      </c>
      <c r="O11" s="59" t="str">
        <f t="shared" si="1"/>
        <v>Pass</v>
      </c>
      <c r="P11" s="6">
        <v>42.5</v>
      </c>
      <c r="Q11" s="5">
        <v>76</v>
      </c>
      <c r="R11" s="57">
        <f t="shared" si="9"/>
        <v>38</v>
      </c>
      <c r="S11" s="62">
        <f t="shared" si="10"/>
        <v>80.5</v>
      </c>
      <c r="T11" s="59" t="str">
        <f t="shared" si="2"/>
        <v>Pass</v>
      </c>
      <c r="U11" s="6">
        <v>46</v>
      </c>
      <c r="V11" s="5">
        <v>75</v>
      </c>
      <c r="W11" s="57">
        <f t="shared" si="11"/>
        <v>37.5</v>
      </c>
      <c r="X11" s="62">
        <f t="shared" si="12"/>
        <v>83.5</v>
      </c>
      <c r="Y11" s="59" t="str">
        <f t="shared" si="3"/>
        <v>Pass</v>
      </c>
      <c r="Z11" s="54">
        <f t="shared" si="13"/>
        <v>82.838815789473685</v>
      </c>
      <c r="AA11" s="41">
        <f t="shared" si="14"/>
        <v>4</v>
      </c>
      <c r="AB11" s="42" t="str">
        <f t="shared" si="15"/>
        <v>Promoted</v>
      </c>
    </row>
    <row r="12" spans="2:28" ht="24.95" customHeight="1" thickBot="1">
      <c r="B12" s="46">
        <v>6</v>
      </c>
      <c r="C12" s="49" t="s">
        <v>37</v>
      </c>
      <c r="D12" s="34" t="s">
        <v>38</v>
      </c>
      <c r="E12" s="17">
        <v>32</v>
      </c>
      <c r="F12" s="5">
        <v>71</v>
      </c>
      <c r="G12" s="56">
        <f t="shared" si="4"/>
        <v>74.73684210526315</v>
      </c>
      <c r="H12" s="56">
        <f t="shared" si="5"/>
        <v>37.368421052631575</v>
      </c>
      <c r="I12" s="61">
        <f t="shared" si="6"/>
        <v>69.368421052631575</v>
      </c>
      <c r="J12" s="59" t="str">
        <f t="shared" si="0"/>
        <v>Pass</v>
      </c>
      <c r="K12" s="17">
        <v>27</v>
      </c>
      <c r="L12" s="5">
        <v>54</v>
      </c>
      <c r="M12" s="56">
        <f t="shared" si="7"/>
        <v>27</v>
      </c>
      <c r="N12" s="61">
        <f t="shared" si="8"/>
        <v>54</v>
      </c>
      <c r="O12" s="59" t="str">
        <f t="shared" si="1"/>
        <v>Pass</v>
      </c>
      <c r="P12" s="6">
        <v>27</v>
      </c>
      <c r="Q12" s="5">
        <v>65</v>
      </c>
      <c r="R12" s="57">
        <f t="shared" si="9"/>
        <v>32.5</v>
      </c>
      <c r="S12" s="62">
        <f t="shared" si="10"/>
        <v>59.5</v>
      </c>
      <c r="T12" s="59" t="str">
        <f t="shared" si="2"/>
        <v>Pass</v>
      </c>
      <c r="U12" s="6">
        <v>44.5</v>
      </c>
      <c r="V12" s="5">
        <v>78</v>
      </c>
      <c r="W12" s="57">
        <f t="shared" si="11"/>
        <v>39</v>
      </c>
      <c r="X12" s="62">
        <f t="shared" si="12"/>
        <v>83.5</v>
      </c>
      <c r="Y12" s="59" t="str">
        <f t="shared" si="3"/>
        <v>Pass</v>
      </c>
      <c r="Z12" s="54">
        <f t="shared" si="13"/>
        <v>66.59210526315789</v>
      </c>
      <c r="AA12" s="41">
        <f t="shared" si="14"/>
        <v>4</v>
      </c>
      <c r="AB12" s="42" t="str">
        <f t="shared" si="15"/>
        <v>Promoted</v>
      </c>
    </row>
    <row r="13" spans="2:28" ht="24.95" customHeight="1" thickBot="1">
      <c r="B13" s="46">
        <v>7</v>
      </c>
      <c r="C13" s="49" t="s">
        <v>39</v>
      </c>
      <c r="D13" s="34" t="s">
        <v>40</v>
      </c>
      <c r="E13" s="17">
        <v>45.13</v>
      </c>
      <c r="F13" s="5">
        <v>59</v>
      </c>
      <c r="G13" s="56">
        <f t="shared" si="4"/>
        <v>62.10526315789474</v>
      </c>
      <c r="H13" s="56">
        <f t="shared" si="5"/>
        <v>31.05263157894737</v>
      </c>
      <c r="I13" s="61">
        <f t="shared" si="6"/>
        <v>76.182631578947365</v>
      </c>
      <c r="J13" s="59" t="str">
        <f t="shared" si="0"/>
        <v>Pass</v>
      </c>
      <c r="K13" s="17">
        <v>38</v>
      </c>
      <c r="L13" s="5">
        <v>60.5</v>
      </c>
      <c r="M13" s="56">
        <f t="shared" si="7"/>
        <v>30.25</v>
      </c>
      <c r="N13" s="61">
        <f t="shared" si="8"/>
        <v>68.25</v>
      </c>
      <c r="O13" s="59" t="str">
        <f t="shared" si="1"/>
        <v>Pass</v>
      </c>
      <c r="P13" s="6">
        <v>39</v>
      </c>
      <c r="Q13" s="5">
        <v>71.5</v>
      </c>
      <c r="R13" s="57">
        <f t="shared" si="9"/>
        <v>35.75</v>
      </c>
      <c r="S13" s="62">
        <f t="shared" si="10"/>
        <v>74.75</v>
      </c>
      <c r="T13" s="59" t="str">
        <f t="shared" si="2"/>
        <v>Pass</v>
      </c>
      <c r="U13" s="6">
        <v>47</v>
      </c>
      <c r="V13" s="5">
        <v>88</v>
      </c>
      <c r="W13" s="57">
        <f t="shared" si="11"/>
        <v>44</v>
      </c>
      <c r="X13" s="62">
        <f t="shared" si="12"/>
        <v>91</v>
      </c>
      <c r="Y13" s="59" t="str">
        <f t="shared" si="3"/>
        <v>Pass</v>
      </c>
      <c r="Z13" s="54">
        <f t="shared" si="13"/>
        <v>77.545657894736848</v>
      </c>
      <c r="AA13" s="41">
        <f t="shared" si="14"/>
        <v>4</v>
      </c>
      <c r="AB13" s="42" t="str">
        <f t="shared" si="15"/>
        <v>Promoted</v>
      </c>
    </row>
    <row r="14" spans="2:28" ht="24.95" customHeight="1" thickBot="1">
      <c r="B14" s="46">
        <v>8</v>
      </c>
      <c r="C14" s="49" t="s">
        <v>41</v>
      </c>
      <c r="D14" s="34" t="s">
        <v>42</v>
      </c>
      <c r="E14" s="17">
        <v>43.5</v>
      </c>
      <c r="F14" s="5">
        <v>57</v>
      </c>
      <c r="G14" s="56">
        <f t="shared" si="4"/>
        <v>60</v>
      </c>
      <c r="H14" s="56">
        <f t="shared" si="5"/>
        <v>30</v>
      </c>
      <c r="I14" s="61">
        <f t="shared" si="6"/>
        <v>73.5</v>
      </c>
      <c r="J14" s="59" t="str">
        <f t="shared" si="0"/>
        <v>Pass</v>
      </c>
      <c r="K14" s="17">
        <v>38.5</v>
      </c>
      <c r="L14" s="5">
        <v>46</v>
      </c>
      <c r="M14" s="56">
        <f t="shared" si="7"/>
        <v>23</v>
      </c>
      <c r="N14" s="61">
        <f t="shared" si="8"/>
        <v>61.5</v>
      </c>
      <c r="O14" s="59" t="str">
        <f t="shared" si="1"/>
        <v>Pass</v>
      </c>
      <c r="P14" s="6">
        <v>39</v>
      </c>
      <c r="Q14" s="5">
        <v>54</v>
      </c>
      <c r="R14" s="57">
        <f t="shared" si="9"/>
        <v>27</v>
      </c>
      <c r="S14" s="62">
        <f t="shared" si="10"/>
        <v>66</v>
      </c>
      <c r="T14" s="59" t="str">
        <f t="shared" si="2"/>
        <v>Pass</v>
      </c>
      <c r="U14" s="6">
        <v>44</v>
      </c>
      <c r="V14" s="5">
        <v>70.5</v>
      </c>
      <c r="W14" s="57">
        <f t="shared" si="11"/>
        <v>35.25</v>
      </c>
      <c r="X14" s="62">
        <f t="shared" si="12"/>
        <v>79.25</v>
      </c>
      <c r="Y14" s="59" t="str">
        <f t="shared" si="3"/>
        <v>Pass</v>
      </c>
      <c r="Z14" s="54">
        <f t="shared" si="13"/>
        <v>70.0625</v>
      </c>
      <c r="AA14" s="41">
        <f t="shared" si="14"/>
        <v>4</v>
      </c>
      <c r="AB14" s="42" t="str">
        <f t="shared" si="15"/>
        <v>Promoted</v>
      </c>
    </row>
    <row r="15" spans="2:28" ht="24.95" customHeight="1" thickBot="1">
      <c r="B15" s="46">
        <v>9</v>
      </c>
      <c r="C15" s="49" t="s">
        <v>43</v>
      </c>
      <c r="D15" s="34" t="s">
        <v>44</v>
      </c>
      <c r="E15" s="17">
        <v>47.25</v>
      </c>
      <c r="F15" s="5">
        <v>82</v>
      </c>
      <c r="G15" s="56">
        <f t="shared" si="4"/>
        <v>86.31578947368422</v>
      </c>
      <c r="H15" s="56">
        <f t="shared" si="5"/>
        <v>43.15789473684211</v>
      </c>
      <c r="I15" s="61">
        <f t="shared" si="6"/>
        <v>90.40789473684211</v>
      </c>
      <c r="J15" s="59" t="str">
        <f t="shared" si="0"/>
        <v>Pass</v>
      </c>
      <c r="K15" s="17">
        <v>38</v>
      </c>
      <c r="L15" s="5">
        <v>70.5</v>
      </c>
      <c r="M15" s="56">
        <f t="shared" si="7"/>
        <v>35.25</v>
      </c>
      <c r="N15" s="61">
        <f t="shared" si="8"/>
        <v>73.25</v>
      </c>
      <c r="O15" s="59" t="str">
        <f t="shared" si="1"/>
        <v>Pass</v>
      </c>
      <c r="P15" s="6">
        <v>40</v>
      </c>
      <c r="Q15" s="5">
        <v>81.5</v>
      </c>
      <c r="R15" s="57">
        <f t="shared" si="9"/>
        <v>40.75</v>
      </c>
      <c r="S15" s="62">
        <f t="shared" si="10"/>
        <v>80.75</v>
      </c>
      <c r="T15" s="59" t="str">
        <f t="shared" si="2"/>
        <v>Pass</v>
      </c>
      <c r="U15" s="6">
        <v>45.5</v>
      </c>
      <c r="V15" s="5">
        <v>88.5</v>
      </c>
      <c r="W15" s="57">
        <f t="shared" si="11"/>
        <v>44.25</v>
      </c>
      <c r="X15" s="62">
        <f t="shared" si="12"/>
        <v>89.75</v>
      </c>
      <c r="Y15" s="59" t="str">
        <f t="shared" si="3"/>
        <v>Pass</v>
      </c>
      <c r="Z15" s="54">
        <f t="shared" si="13"/>
        <v>83.53947368421052</v>
      </c>
      <c r="AA15" s="41">
        <f t="shared" si="14"/>
        <v>4</v>
      </c>
      <c r="AB15" s="42" t="str">
        <f t="shared" si="15"/>
        <v>Promoted</v>
      </c>
    </row>
    <row r="16" spans="2:28" ht="24.95" hidden="1" customHeight="1" thickBot="1">
      <c r="B16" s="46">
        <v>10</v>
      </c>
      <c r="C16" s="49" t="s">
        <v>45</v>
      </c>
      <c r="D16" s="34" t="s">
        <v>46</v>
      </c>
      <c r="E16" s="17">
        <v>47.25</v>
      </c>
      <c r="F16" s="5"/>
      <c r="G16" s="56">
        <f t="shared" si="4"/>
        <v>0</v>
      </c>
      <c r="H16" s="56">
        <f t="shared" si="5"/>
        <v>0</v>
      </c>
      <c r="I16" s="61">
        <f t="shared" si="6"/>
        <v>47.25</v>
      </c>
      <c r="J16" s="59" t="str">
        <f t="shared" si="0"/>
        <v>Re-assessment</v>
      </c>
      <c r="K16" s="17"/>
      <c r="L16" s="5"/>
      <c r="M16" s="56">
        <f t="shared" si="7"/>
        <v>0</v>
      </c>
      <c r="N16" s="61">
        <f t="shared" si="8"/>
        <v>0</v>
      </c>
      <c r="O16" s="59" t="str">
        <f t="shared" si="1"/>
        <v>Module Repeat</v>
      </c>
      <c r="P16" s="6">
        <v>38</v>
      </c>
      <c r="Q16" s="5"/>
      <c r="R16" s="57">
        <f t="shared" si="9"/>
        <v>0</v>
      </c>
      <c r="S16" s="62">
        <f t="shared" si="10"/>
        <v>38</v>
      </c>
      <c r="T16" s="59" t="str">
        <f t="shared" si="2"/>
        <v>Re-assessment</v>
      </c>
      <c r="U16" s="6">
        <v>13.5</v>
      </c>
      <c r="V16" s="5"/>
      <c r="W16" s="57">
        <f t="shared" si="11"/>
        <v>0</v>
      </c>
      <c r="X16" s="62">
        <f t="shared" si="12"/>
        <v>13.5</v>
      </c>
      <c r="Y16" s="59" t="str">
        <f t="shared" si="3"/>
        <v>Module Repeat</v>
      </c>
      <c r="Z16" s="54">
        <f t="shared" si="13"/>
        <v>24.6875</v>
      </c>
      <c r="AA16" s="41">
        <f t="shared" si="14"/>
        <v>0</v>
      </c>
      <c r="AB16" s="42" t="str">
        <f t="shared" si="15"/>
        <v>Semester Repeat</v>
      </c>
    </row>
    <row r="17" spans="2:28" ht="24.95" customHeight="1">
      <c r="B17" s="46">
        <v>11</v>
      </c>
      <c r="C17" s="49" t="s">
        <v>47</v>
      </c>
      <c r="D17" s="34" t="s">
        <v>48</v>
      </c>
      <c r="E17" s="17">
        <v>46.25</v>
      </c>
      <c r="F17" s="5">
        <v>66.5</v>
      </c>
      <c r="G17" s="56">
        <f t="shared" si="4"/>
        <v>70</v>
      </c>
      <c r="H17" s="56">
        <f t="shared" si="5"/>
        <v>35</v>
      </c>
      <c r="I17" s="61">
        <f t="shared" si="6"/>
        <v>81.25</v>
      </c>
      <c r="J17" s="59" t="str">
        <f t="shared" si="0"/>
        <v>Pass</v>
      </c>
      <c r="K17" s="17">
        <v>38</v>
      </c>
      <c r="L17" s="5">
        <v>51.5</v>
      </c>
      <c r="M17" s="56">
        <f t="shared" si="7"/>
        <v>25.75</v>
      </c>
      <c r="N17" s="61">
        <f t="shared" si="8"/>
        <v>63.75</v>
      </c>
      <c r="O17" s="59" t="str">
        <f t="shared" si="1"/>
        <v>Pass</v>
      </c>
      <c r="P17" s="6">
        <v>39.5</v>
      </c>
      <c r="Q17" s="5">
        <v>66.5</v>
      </c>
      <c r="R17" s="57">
        <f t="shared" si="9"/>
        <v>33.25</v>
      </c>
      <c r="S17" s="62">
        <f t="shared" si="10"/>
        <v>72.75</v>
      </c>
      <c r="T17" s="59" t="str">
        <f t="shared" si="2"/>
        <v>Pass</v>
      </c>
      <c r="U17" s="6">
        <v>45.5</v>
      </c>
      <c r="V17" s="5">
        <v>75</v>
      </c>
      <c r="W17" s="57">
        <f t="shared" si="11"/>
        <v>37.5</v>
      </c>
      <c r="X17" s="62">
        <f t="shared" si="12"/>
        <v>83</v>
      </c>
      <c r="Y17" s="59" t="str">
        <f t="shared" si="3"/>
        <v>Pass</v>
      </c>
      <c r="Z17" s="54">
        <f t="shared" si="13"/>
        <v>75.1875</v>
      </c>
      <c r="AA17" s="41">
        <f t="shared" si="14"/>
        <v>4</v>
      </c>
      <c r="AB17" s="42" t="str">
        <f t="shared" si="15"/>
        <v>Promoted</v>
      </c>
    </row>
    <row r="18" spans="2:28" ht="24.95" hidden="1" customHeight="1" thickBot="1">
      <c r="B18" s="46">
        <v>12</v>
      </c>
      <c r="C18" s="49" t="s">
        <v>49</v>
      </c>
      <c r="D18" s="51" t="s">
        <v>50</v>
      </c>
      <c r="E18" s="17"/>
      <c r="F18" s="16"/>
      <c r="G18" s="56">
        <f t="shared" si="4"/>
        <v>0</v>
      </c>
      <c r="H18" s="57"/>
      <c r="I18" s="62"/>
      <c r="J18" s="59" t="str">
        <f t="shared" si="0"/>
        <v>Module Repeat</v>
      </c>
      <c r="K18" s="17"/>
      <c r="L18" s="16"/>
      <c r="M18" s="56">
        <f t="shared" si="7"/>
        <v>0</v>
      </c>
      <c r="N18" s="61">
        <f t="shared" si="8"/>
        <v>0</v>
      </c>
      <c r="O18" s="59" t="str">
        <f t="shared" si="1"/>
        <v>Module Repeat</v>
      </c>
      <c r="P18" s="6"/>
      <c r="Q18" s="5"/>
      <c r="R18" s="57">
        <f t="shared" si="9"/>
        <v>0</v>
      </c>
      <c r="S18" s="62">
        <f t="shared" si="10"/>
        <v>0</v>
      </c>
      <c r="T18" s="59" t="str">
        <f t="shared" si="2"/>
        <v>Module Repeat</v>
      </c>
      <c r="U18" s="6"/>
      <c r="V18" s="5"/>
      <c r="W18" s="57">
        <f t="shared" si="11"/>
        <v>0</v>
      </c>
      <c r="X18" s="62">
        <f t="shared" si="12"/>
        <v>0</v>
      </c>
      <c r="Y18" s="59" t="str">
        <f t="shared" si="3"/>
        <v>Module Repeat</v>
      </c>
      <c r="Z18" s="54">
        <f t="shared" si="13"/>
        <v>0</v>
      </c>
      <c r="AA18" s="40"/>
      <c r="AB18" s="42" t="str">
        <f t="shared" si="15"/>
        <v>Semester Repeat</v>
      </c>
    </row>
    <row r="19" spans="2:28" ht="24.95" hidden="1" customHeight="1" thickBot="1">
      <c r="B19" s="46">
        <v>14</v>
      </c>
      <c r="C19" s="49" t="s">
        <v>51</v>
      </c>
      <c r="D19" s="52" t="s">
        <v>52</v>
      </c>
      <c r="E19" s="17"/>
      <c r="F19" s="16"/>
      <c r="G19" s="56">
        <f t="shared" si="4"/>
        <v>0</v>
      </c>
      <c r="H19" s="57"/>
      <c r="I19" s="62"/>
      <c r="J19" s="59" t="str">
        <f t="shared" si="0"/>
        <v>Module Repeat</v>
      </c>
      <c r="K19" s="17"/>
      <c r="L19" s="16"/>
      <c r="M19" s="56">
        <f t="shared" si="7"/>
        <v>0</v>
      </c>
      <c r="N19" s="61">
        <f t="shared" si="8"/>
        <v>0</v>
      </c>
      <c r="O19" s="59" t="str">
        <f t="shared" si="1"/>
        <v>Module Repeat</v>
      </c>
      <c r="P19" s="6"/>
      <c r="Q19" s="5"/>
      <c r="R19" s="57">
        <f t="shared" si="9"/>
        <v>0</v>
      </c>
      <c r="S19" s="62">
        <f t="shared" si="10"/>
        <v>0</v>
      </c>
      <c r="T19" s="59" t="str">
        <f t="shared" si="2"/>
        <v>Module Repeat</v>
      </c>
      <c r="U19" s="6"/>
      <c r="V19" s="5"/>
      <c r="W19" s="57">
        <f t="shared" si="11"/>
        <v>0</v>
      </c>
      <c r="X19" s="62">
        <f t="shared" si="12"/>
        <v>0</v>
      </c>
      <c r="Y19" s="59" t="str">
        <f t="shared" si="3"/>
        <v>Module Repeat</v>
      </c>
      <c r="Z19" s="54">
        <f t="shared" si="13"/>
        <v>0</v>
      </c>
      <c r="AA19" s="40"/>
      <c r="AB19" s="42" t="str">
        <f t="shared" si="15"/>
        <v>Semester Repeat</v>
      </c>
    </row>
    <row r="20" spans="2:28" ht="24.95" hidden="1" customHeight="1" thickBot="1">
      <c r="B20" s="46">
        <v>15</v>
      </c>
      <c r="C20" s="49" t="s">
        <v>53</v>
      </c>
      <c r="D20" s="52" t="s">
        <v>54</v>
      </c>
      <c r="E20" s="17"/>
      <c r="F20" s="16"/>
      <c r="G20" s="56">
        <f t="shared" si="4"/>
        <v>0</v>
      </c>
      <c r="H20" s="57"/>
      <c r="I20" s="62"/>
      <c r="J20" s="59" t="str">
        <f t="shared" si="0"/>
        <v>Module Repeat</v>
      </c>
      <c r="K20" s="17"/>
      <c r="L20" s="16"/>
      <c r="M20" s="56">
        <f t="shared" si="7"/>
        <v>0</v>
      </c>
      <c r="N20" s="62"/>
      <c r="O20" s="59" t="str">
        <f t="shared" si="1"/>
        <v>Module Repeat</v>
      </c>
      <c r="P20" s="6"/>
      <c r="Q20" s="5"/>
      <c r="R20" s="57">
        <f t="shared" si="9"/>
        <v>0</v>
      </c>
      <c r="S20" s="62">
        <f t="shared" si="10"/>
        <v>0</v>
      </c>
      <c r="T20" s="59" t="str">
        <f t="shared" si="2"/>
        <v>Module Repeat</v>
      </c>
      <c r="U20" s="6"/>
      <c r="V20" s="5"/>
      <c r="W20" s="57">
        <f t="shared" si="11"/>
        <v>0</v>
      </c>
      <c r="X20" s="62">
        <f t="shared" si="12"/>
        <v>0</v>
      </c>
      <c r="Y20" s="59" t="str">
        <f t="shared" si="3"/>
        <v>Module Repeat</v>
      </c>
      <c r="Z20" s="54">
        <f t="shared" si="13"/>
        <v>0</v>
      </c>
      <c r="AA20" s="40"/>
      <c r="AB20" s="42" t="str">
        <f t="shared" si="15"/>
        <v>Semester Repeat</v>
      </c>
    </row>
    <row r="21" spans="2:28" ht="24.95" hidden="1" customHeight="1" thickBot="1">
      <c r="B21" s="46">
        <v>16</v>
      </c>
      <c r="C21" s="49" t="s">
        <v>55</v>
      </c>
      <c r="D21" s="52" t="s">
        <v>56</v>
      </c>
      <c r="E21" s="17"/>
      <c r="F21" s="16"/>
      <c r="G21" s="56">
        <f t="shared" si="4"/>
        <v>0</v>
      </c>
      <c r="H21" s="57"/>
      <c r="I21" s="62"/>
      <c r="J21" s="59" t="str">
        <f t="shared" si="0"/>
        <v>Module Repeat</v>
      </c>
      <c r="K21" s="17"/>
      <c r="L21" s="16"/>
      <c r="M21" s="56">
        <f t="shared" si="7"/>
        <v>0</v>
      </c>
      <c r="N21" s="62"/>
      <c r="O21" s="59" t="str">
        <f t="shared" si="1"/>
        <v>Module Repeat</v>
      </c>
      <c r="P21" s="6"/>
      <c r="Q21" s="5"/>
      <c r="R21" s="57">
        <f t="shared" si="9"/>
        <v>0</v>
      </c>
      <c r="S21" s="62">
        <f t="shared" si="10"/>
        <v>0</v>
      </c>
      <c r="T21" s="59" t="str">
        <f t="shared" si="2"/>
        <v>Module Repeat</v>
      </c>
      <c r="U21" s="6"/>
      <c r="V21" s="5"/>
      <c r="W21" s="57">
        <f t="shared" si="11"/>
        <v>0</v>
      </c>
      <c r="X21" s="62">
        <f t="shared" si="12"/>
        <v>0</v>
      </c>
      <c r="Y21" s="59" t="str">
        <f t="shared" si="3"/>
        <v>Module Repeat</v>
      </c>
      <c r="Z21" s="54">
        <f t="shared" si="13"/>
        <v>0</v>
      </c>
      <c r="AA21" s="40"/>
      <c r="AB21" s="42" t="str">
        <f t="shared" si="15"/>
        <v>Semester Repeat</v>
      </c>
    </row>
    <row r="22" spans="2:28" s="35" customFormat="1" ht="27.75" hidden="1" customHeight="1" thickBot="1">
      <c r="B22" s="47">
        <v>17</v>
      </c>
      <c r="C22" s="50" t="s">
        <v>57</v>
      </c>
      <c r="D22" s="53" t="s">
        <v>58</v>
      </c>
      <c r="E22" s="17"/>
      <c r="F22" s="43"/>
      <c r="G22" s="56">
        <f t="shared" si="4"/>
        <v>0</v>
      </c>
      <c r="H22" s="57"/>
      <c r="I22" s="63"/>
      <c r="J22" s="59" t="str">
        <f t="shared" ref="J22" si="16">IF(AND(E22&lt;20,H22&lt;20),"Module Repeat",IF(AND(E22&gt;=20,H22&gt;=20,I22&gt;=50),"Pass","Re-assessment"))</f>
        <v>Module Repeat</v>
      </c>
      <c r="K22" s="17"/>
      <c r="L22" s="16"/>
      <c r="M22" s="56">
        <f t="shared" si="7"/>
        <v>0</v>
      </c>
      <c r="N22" s="63"/>
      <c r="O22" s="59" t="str">
        <f t="shared" ref="O22" si="17">IF(AND(K22&lt;20,M22&lt;20),"Module Repeat",IF(AND(K22&gt;=20,M22&gt;=20,N22&gt;=50),"Pass","Re-assessment"))</f>
        <v>Module Repeat</v>
      </c>
      <c r="P22" s="6"/>
      <c r="Q22" s="5"/>
      <c r="R22" s="57">
        <f t="shared" ref="R22" si="18">Q22/2</f>
        <v>0</v>
      </c>
      <c r="S22" s="63">
        <f t="shared" ref="S22" si="19">P22+R22</f>
        <v>0</v>
      </c>
      <c r="T22" s="59" t="str">
        <f t="shared" ref="T22" si="20">IF(AND(P22&lt;20,R22&lt;20),"Module Repeat",IF(AND(P22&gt;=20,R22&gt;=20,S22&gt;=50),"Pass","Re-assessment"))</f>
        <v>Module Repeat</v>
      </c>
      <c r="U22" s="6"/>
      <c r="V22" s="5"/>
      <c r="W22" s="57">
        <f t="shared" ref="W22" si="21">V22/2</f>
        <v>0</v>
      </c>
      <c r="X22" s="63">
        <f t="shared" ref="X22" si="22">U22+W22</f>
        <v>0</v>
      </c>
      <c r="Y22" s="59" t="str">
        <f t="shared" ref="Y22" si="23">IF(AND(U22&lt;20,W22&lt;20),"Module Repeat",IF(AND(U22&gt;=20,W22&gt;=20,X22&gt;=50),"Pass","Re-assessment"))</f>
        <v>Module Repeat</v>
      </c>
      <c r="Z22" s="54">
        <f t="shared" si="13"/>
        <v>0</v>
      </c>
      <c r="AA22" s="44"/>
      <c r="AB22" s="42" t="str">
        <f t="shared" si="15"/>
        <v>Semester Repeat</v>
      </c>
    </row>
    <row r="23" spans="2:28">
      <c r="E23" s="18"/>
      <c r="F23" s="18"/>
      <c r="G23" s="18"/>
      <c r="H23" s="18"/>
      <c r="I23" s="18"/>
      <c r="J23" s="18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</row>
    <row r="24" spans="2:28">
      <c r="E24" s="18"/>
      <c r="F24" s="18"/>
      <c r="G24" s="18"/>
      <c r="H24" s="18"/>
      <c r="I24" s="18"/>
      <c r="J24" s="18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</row>
    <row r="25" spans="2:28">
      <c r="E25" s="18"/>
      <c r="F25" s="18"/>
      <c r="G25" s="18"/>
      <c r="H25" s="18"/>
      <c r="I25" s="18"/>
      <c r="J25" s="18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</row>
    <row r="26" spans="2:28">
      <c r="E26" s="18"/>
      <c r="F26" s="18"/>
      <c r="G26" s="18"/>
      <c r="H26" s="18"/>
      <c r="I26" s="18"/>
      <c r="J26" s="18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</row>
    <row r="27" spans="2:28">
      <c r="E27" s="18"/>
      <c r="F27" s="18"/>
      <c r="G27" s="18"/>
      <c r="H27" s="18"/>
      <c r="I27" s="18"/>
      <c r="J27" s="18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</row>
    <row r="28" spans="2:28">
      <c r="E28" s="18"/>
      <c r="F28" s="18"/>
      <c r="G28" s="18"/>
      <c r="H28" s="18"/>
      <c r="I28" s="18"/>
      <c r="J28" s="18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</row>
    <row r="29" spans="2:28">
      <c r="E29" s="18"/>
      <c r="F29" s="18"/>
      <c r="G29" s="18"/>
      <c r="H29" s="18"/>
      <c r="I29" s="18"/>
      <c r="J29" s="18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</row>
    <row r="30" spans="2:28">
      <c r="E30" s="18"/>
      <c r="F30" s="18"/>
      <c r="G30" s="18"/>
      <c r="H30" s="18"/>
      <c r="I30" s="18"/>
      <c r="J30" s="18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</row>
    <row r="31" spans="2:28">
      <c r="E31" s="18"/>
      <c r="F31" s="18"/>
      <c r="G31" s="18"/>
      <c r="H31" s="18"/>
      <c r="I31" s="18"/>
      <c r="J31" s="18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</row>
    <row r="32" spans="2:28">
      <c r="E32" s="18"/>
      <c r="F32" s="18"/>
      <c r="G32" s="18"/>
      <c r="H32" s="18"/>
      <c r="I32" s="18"/>
      <c r="J32" s="18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</row>
    <row r="33" spans="5:25">
      <c r="E33" s="18"/>
      <c r="F33" s="18"/>
      <c r="G33" s="18"/>
      <c r="H33" s="18"/>
      <c r="I33" s="18"/>
      <c r="J33" s="18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</row>
    <row r="34" spans="5:25">
      <c r="E34" s="18"/>
      <c r="F34" s="18"/>
      <c r="G34" s="18"/>
      <c r="H34" s="18"/>
      <c r="I34" s="18"/>
      <c r="J34" s="18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</row>
    <row r="35" spans="5:25">
      <c r="E35" s="18"/>
      <c r="F35" s="18"/>
      <c r="G35" s="18"/>
      <c r="H35" s="18"/>
      <c r="I35" s="18"/>
      <c r="J35" s="18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5:25">
      <c r="E36" s="18"/>
      <c r="F36" s="18"/>
      <c r="G36" s="18"/>
      <c r="H36" s="18"/>
      <c r="I36" s="18"/>
      <c r="J36" s="18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</row>
    <row r="37" spans="5:25">
      <c r="E37" s="18"/>
      <c r="F37" s="18"/>
      <c r="G37" s="18"/>
      <c r="H37" s="18"/>
      <c r="I37" s="18"/>
      <c r="J37" s="18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</row>
    <row r="38" spans="5:25">
      <c r="E38" s="18"/>
      <c r="F38" s="18"/>
      <c r="G38" s="18"/>
      <c r="H38" s="18"/>
      <c r="I38" s="18"/>
      <c r="J38" s="18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</row>
    <row r="39" spans="5:25">
      <c r="E39" s="18"/>
      <c r="F39" s="18"/>
      <c r="G39" s="18"/>
      <c r="H39" s="18"/>
      <c r="I39" s="18"/>
      <c r="J39" s="18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</row>
    <row r="40" spans="5:25">
      <c r="E40" s="18"/>
      <c r="F40" s="18"/>
      <c r="G40" s="18"/>
      <c r="H40" s="18"/>
      <c r="I40" s="18"/>
      <c r="J40" s="18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</row>
    <row r="41" spans="5:25">
      <c r="E41" s="18"/>
      <c r="F41" s="18"/>
      <c r="G41" s="18"/>
      <c r="H41" s="18"/>
      <c r="I41" s="18"/>
      <c r="J41" s="18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</row>
    <row r="42" spans="5:25">
      <c r="E42" s="18"/>
      <c r="F42" s="18"/>
      <c r="G42" s="18"/>
      <c r="H42" s="18"/>
      <c r="I42" s="18"/>
      <c r="J42" s="18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</row>
    <row r="43" spans="5:25">
      <c r="E43" s="18"/>
      <c r="F43" s="18"/>
      <c r="G43" s="18"/>
      <c r="H43" s="18"/>
      <c r="I43" s="18"/>
      <c r="J43" s="18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</row>
    <row r="44" spans="5:25">
      <c r="E44" s="18"/>
      <c r="F44" s="18"/>
      <c r="G44" s="18"/>
      <c r="H44" s="18"/>
      <c r="I44" s="18"/>
      <c r="J44" s="18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</row>
    <row r="45" spans="5:25">
      <c r="E45" s="18"/>
      <c r="F45" s="18"/>
      <c r="G45" s="18"/>
      <c r="H45" s="18"/>
      <c r="I45" s="18"/>
      <c r="J45" s="18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</row>
    <row r="46" spans="5:25">
      <c r="E46" s="18"/>
      <c r="F46" s="18"/>
      <c r="G46" s="18"/>
      <c r="H46" s="18"/>
      <c r="I46" s="18"/>
      <c r="J46" s="18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</row>
    <row r="47" spans="5:25">
      <c r="E47" s="18"/>
      <c r="F47" s="18"/>
      <c r="G47" s="18"/>
      <c r="H47" s="18"/>
      <c r="I47" s="18"/>
      <c r="J47" s="18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</row>
    <row r="48" spans="5:25">
      <c r="E48" s="18"/>
      <c r="F48" s="18"/>
      <c r="G48" s="18"/>
      <c r="H48" s="18"/>
      <c r="I48" s="18"/>
      <c r="J48" s="18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</row>
    <row r="49" spans="5:25">
      <c r="E49" s="18"/>
      <c r="F49" s="18"/>
      <c r="G49" s="18"/>
      <c r="H49" s="18"/>
      <c r="I49" s="18"/>
      <c r="J49" s="18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</row>
    <row r="50" spans="5:25">
      <c r="E50" s="18"/>
      <c r="F50" s="18"/>
      <c r="G50" s="18"/>
      <c r="H50" s="18"/>
      <c r="I50" s="18"/>
      <c r="J50" s="18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</row>
    <row r="51" spans="5:25">
      <c r="E51" s="18"/>
      <c r="F51" s="18"/>
      <c r="G51" s="18"/>
      <c r="H51" s="18"/>
      <c r="I51" s="18"/>
      <c r="J51" s="18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</row>
    <row r="52" spans="5:25">
      <c r="E52" s="18"/>
      <c r="F52" s="18"/>
      <c r="G52" s="18"/>
      <c r="H52" s="18"/>
      <c r="I52" s="18"/>
      <c r="J52" s="18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</row>
    <row r="53" spans="5:25">
      <c r="E53" s="18"/>
      <c r="F53" s="18"/>
      <c r="G53" s="18"/>
      <c r="H53" s="18"/>
      <c r="I53" s="18"/>
      <c r="J53" s="18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</row>
    <row r="54" spans="5:25">
      <c r="E54" s="18"/>
      <c r="F54" s="18"/>
      <c r="G54" s="18"/>
      <c r="H54" s="18"/>
      <c r="I54" s="18"/>
      <c r="J54" s="18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</row>
    <row r="55" spans="5:25">
      <c r="E55" s="18"/>
      <c r="F55" s="18"/>
      <c r="G55" s="18"/>
      <c r="H55" s="18"/>
      <c r="I55" s="18"/>
      <c r="J55" s="18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</row>
    <row r="56" spans="5:25">
      <c r="E56" s="18"/>
      <c r="F56" s="18"/>
      <c r="G56" s="18"/>
      <c r="H56" s="18"/>
      <c r="I56" s="18"/>
      <c r="J56" s="18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</row>
    <row r="57" spans="5:25">
      <c r="E57" s="18"/>
      <c r="F57" s="18"/>
      <c r="G57" s="18"/>
      <c r="H57" s="18"/>
      <c r="I57" s="18"/>
      <c r="J57" s="18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</row>
    <row r="58" spans="5:25">
      <c r="E58" s="18"/>
      <c r="F58" s="18"/>
      <c r="G58" s="18"/>
      <c r="H58" s="18"/>
      <c r="I58" s="18"/>
      <c r="J58" s="18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</row>
    <row r="59" spans="5:25">
      <c r="E59" s="18"/>
      <c r="F59" s="18"/>
      <c r="G59" s="18"/>
      <c r="H59" s="18"/>
      <c r="I59" s="18"/>
      <c r="J59" s="18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</row>
    <row r="60" spans="5:25">
      <c r="E60" s="18"/>
      <c r="F60" s="18"/>
      <c r="G60" s="18"/>
      <c r="H60" s="18"/>
      <c r="I60" s="18"/>
      <c r="J60" s="18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</row>
    <row r="61" spans="5:25">
      <c r="E61" s="18"/>
      <c r="F61" s="18"/>
      <c r="G61" s="18"/>
      <c r="H61" s="18"/>
      <c r="I61" s="18"/>
      <c r="J61" s="18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</row>
    <row r="62" spans="5:25">
      <c r="E62" s="18"/>
      <c r="F62" s="18"/>
      <c r="G62" s="18"/>
      <c r="H62" s="18"/>
      <c r="I62" s="18"/>
      <c r="J62" s="18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</row>
    <row r="63" spans="5:25">
      <c r="E63" s="18"/>
      <c r="F63" s="18"/>
      <c r="G63" s="18"/>
      <c r="H63" s="18"/>
      <c r="I63" s="18"/>
      <c r="J63" s="18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</row>
    <row r="64" spans="5:25">
      <c r="E64" s="18"/>
      <c r="F64" s="18"/>
      <c r="G64" s="18"/>
      <c r="H64" s="18"/>
      <c r="I64" s="18"/>
      <c r="J64" s="18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</row>
    <row r="65" spans="5:25">
      <c r="E65" s="18"/>
      <c r="F65" s="18"/>
      <c r="G65" s="18"/>
      <c r="H65" s="18"/>
      <c r="I65" s="18"/>
      <c r="J65" s="18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</row>
    <row r="66" spans="5:25">
      <c r="E66" s="18"/>
      <c r="F66" s="18"/>
      <c r="G66" s="18"/>
      <c r="H66" s="18"/>
      <c r="I66" s="18"/>
      <c r="J66" s="18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</row>
    <row r="67" spans="5:25">
      <c r="E67" s="18"/>
      <c r="F67" s="18"/>
      <c r="G67" s="18"/>
      <c r="H67" s="18"/>
      <c r="I67" s="18"/>
      <c r="J67" s="18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</row>
    <row r="68" spans="5:25">
      <c r="E68" s="18"/>
      <c r="F68" s="18"/>
      <c r="G68" s="18"/>
      <c r="H68" s="18"/>
      <c r="I68" s="18"/>
      <c r="J68" s="18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</row>
    <row r="69" spans="5:25">
      <c r="E69" s="18"/>
      <c r="F69" s="18"/>
      <c r="G69" s="18"/>
      <c r="H69" s="18"/>
      <c r="I69" s="18"/>
      <c r="J69" s="18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</row>
    <row r="70" spans="5:25">
      <c r="E70" s="18"/>
      <c r="F70" s="18"/>
      <c r="G70" s="18"/>
      <c r="H70" s="18"/>
      <c r="I70" s="18"/>
      <c r="J70" s="18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</row>
    <row r="71" spans="5:25">
      <c r="E71" s="18"/>
      <c r="F71" s="18"/>
      <c r="G71" s="18"/>
      <c r="H71" s="18"/>
      <c r="I71" s="18"/>
      <c r="J71" s="18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</row>
    <row r="72" spans="5:25">
      <c r="E72" s="18"/>
      <c r="F72" s="18"/>
      <c r="G72" s="18"/>
      <c r="H72" s="18"/>
      <c r="I72" s="18"/>
      <c r="J72" s="18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</row>
    <row r="73" spans="5:25">
      <c r="E73" s="18"/>
      <c r="F73" s="18"/>
      <c r="G73" s="18"/>
      <c r="H73" s="18"/>
      <c r="I73" s="18"/>
      <c r="J73" s="18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</row>
    <row r="74" spans="5:25">
      <c r="E74" s="18"/>
      <c r="F74" s="18"/>
      <c r="G74" s="18"/>
      <c r="H74" s="18"/>
      <c r="I74" s="18"/>
      <c r="J74" s="18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</row>
    <row r="75" spans="5:25">
      <c r="E75" s="18"/>
      <c r="F75" s="18"/>
      <c r="G75" s="18"/>
      <c r="H75" s="18"/>
      <c r="I75" s="18"/>
      <c r="J75" s="18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</row>
    <row r="76" spans="5:25">
      <c r="E76" s="18"/>
      <c r="F76" s="18"/>
      <c r="G76" s="18"/>
      <c r="H76" s="18"/>
      <c r="I76" s="18"/>
      <c r="J76" s="18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</row>
    <row r="77" spans="5:25">
      <c r="E77" s="18"/>
      <c r="F77" s="18"/>
      <c r="G77" s="18"/>
      <c r="H77" s="18"/>
      <c r="I77" s="18"/>
      <c r="J77" s="18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</row>
    <row r="78" spans="5:25">
      <c r="E78" s="18"/>
      <c r="F78" s="18"/>
      <c r="G78" s="18"/>
      <c r="H78" s="18"/>
      <c r="I78" s="18"/>
      <c r="J78" s="18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</row>
    <row r="79" spans="5:25">
      <c r="E79" s="18"/>
      <c r="F79" s="18"/>
      <c r="G79" s="18"/>
      <c r="H79" s="18"/>
      <c r="I79" s="18"/>
      <c r="J79" s="18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</row>
    <row r="80" spans="5:25">
      <c r="E80" s="18"/>
      <c r="F80" s="18"/>
      <c r="G80" s="18"/>
      <c r="H80" s="18"/>
      <c r="I80" s="18"/>
      <c r="J80" s="18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</row>
    <row r="81" spans="5:25">
      <c r="E81" s="18"/>
      <c r="F81" s="18"/>
      <c r="G81" s="18"/>
      <c r="H81" s="18"/>
      <c r="I81" s="18"/>
      <c r="J81" s="18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</row>
    <row r="82" spans="5:25">
      <c r="E82" s="18"/>
      <c r="F82" s="18"/>
      <c r="G82" s="18"/>
      <c r="H82" s="18"/>
      <c r="I82" s="18"/>
      <c r="J82" s="18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</row>
    <row r="83" spans="5:25">
      <c r="E83" s="18"/>
      <c r="F83" s="18"/>
      <c r="G83" s="18"/>
      <c r="H83" s="18"/>
      <c r="I83" s="18"/>
      <c r="J83" s="18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</row>
    <row r="84" spans="5:25">
      <c r="E84" s="18"/>
      <c r="F84" s="18"/>
      <c r="G84" s="18"/>
      <c r="H84" s="18"/>
      <c r="I84" s="18"/>
      <c r="J84" s="18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</row>
    <row r="85" spans="5:25">
      <c r="E85" s="18"/>
      <c r="F85" s="18"/>
      <c r="G85" s="18"/>
      <c r="H85" s="18"/>
      <c r="I85" s="18"/>
      <c r="J85" s="18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</row>
    <row r="86" spans="5:25">
      <c r="E86" s="18"/>
      <c r="F86" s="18"/>
      <c r="G86" s="18"/>
      <c r="H86" s="18"/>
      <c r="I86" s="18"/>
      <c r="J86" s="18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</row>
    <row r="87" spans="5:25">
      <c r="E87" s="18"/>
      <c r="F87" s="18"/>
      <c r="G87" s="18"/>
      <c r="H87" s="18"/>
      <c r="I87" s="18"/>
      <c r="J87" s="18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</row>
    <row r="88" spans="5:25">
      <c r="E88" s="18"/>
      <c r="F88" s="18"/>
      <c r="G88" s="18"/>
      <c r="H88" s="18"/>
      <c r="I88" s="18"/>
      <c r="J88" s="18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</row>
    <row r="89" spans="5:25">
      <c r="E89" s="18"/>
      <c r="F89" s="18"/>
      <c r="G89" s="18"/>
      <c r="H89" s="18"/>
      <c r="I89" s="18"/>
      <c r="J89" s="18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</row>
    <row r="90" spans="5:25">
      <c r="E90" s="18"/>
      <c r="F90" s="18"/>
      <c r="G90" s="18"/>
      <c r="H90" s="18"/>
      <c r="I90" s="18"/>
      <c r="J90" s="18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</row>
    <row r="91" spans="5:25">
      <c r="E91" s="18"/>
      <c r="F91" s="18"/>
      <c r="G91" s="18"/>
      <c r="H91" s="18"/>
      <c r="I91" s="18"/>
      <c r="J91" s="18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</row>
    <row r="92" spans="5:25">
      <c r="E92" s="18"/>
      <c r="F92" s="18"/>
      <c r="G92" s="18"/>
      <c r="H92" s="18"/>
      <c r="I92" s="18"/>
      <c r="J92" s="18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</row>
    <row r="93" spans="5:25">
      <c r="E93" s="18"/>
      <c r="F93" s="18"/>
      <c r="G93" s="18"/>
      <c r="H93" s="18"/>
      <c r="I93" s="18"/>
      <c r="J93" s="18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</row>
    <row r="94" spans="5:25">
      <c r="E94" s="18"/>
      <c r="F94" s="18"/>
      <c r="G94" s="18"/>
      <c r="H94" s="18"/>
      <c r="I94" s="18"/>
      <c r="J94" s="18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</row>
    <row r="95" spans="5:25">
      <c r="E95" s="18"/>
      <c r="F95" s="18"/>
      <c r="G95" s="18"/>
      <c r="H95" s="18"/>
      <c r="I95" s="18"/>
      <c r="J95" s="18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</row>
    <row r="96" spans="5:25">
      <c r="E96" s="18"/>
      <c r="F96" s="18"/>
      <c r="G96" s="18"/>
      <c r="H96" s="18"/>
      <c r="I96" s="18"/>
      <c r="J96" s="18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</row>
    <row r="97" spans="5:25">
      <c r="E97" s="18"/>
      <c r="F97" s="18"/>
      <c r="G97" s="18"/>
      <c r="H97" s="18"/>
      <c r="I97" s="18"/>
      <c r="J97" s="18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</row>
    <row r="98" spans="5:25">
      <c r="E98" s="18"/>
      <c r="F98" s="18"/>
      <c r="G98" s="18"/>
      <c r="H98" s="18"/>
      <c r="I98" s="18"/>
      <c r="J98" s="18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</row>
    <row r="99" spans="5:25">
      <c r="E99" s="18"/>
      <c r="F99" s="18"/>
      <c r="G99" s="18"/>
      <c r="H99" s="18"/>
      <c r="I99" s="18"/>
      <c r="J99" s="18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</row>
    <row r="100" spans="5:25">
      <c r="E100" s="18"/>
      <c r="F100" s="18"/>
      <c r="G100" s="18"/>
      <c r="H100" s="18"/>
      <c r="I100" s="18"/>
      <c r="J100" s="18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</row>
    <row r="101" spans="5:25">
      <c r="E101" s="18"/>
      <c r="F101" s="18"/>
      <c r="G101" s="18"/>
      <c r="H101" s="18"/>
      <c r="I101" s="18"/>
      <c r="J101" s="18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</row>
    <row r="102" spans="5:25">
      <c r="E102" s="18"/>
      <c r="F102" s="18"/>
      <c r="G102" s="18"/>
      <c r="H102" s="18"/>
      <c r="I102" s="18"/>
      <c r="J102" s="18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</row>
    <row r="103" spans="5:25">
      <c r="E103" s="18"/>
      <c r="F103" s="18"/>
      <c r="G103" s="18"/>
      <c r="H103" s="18"/>
      <c r="I103" s="18"/>
      <c r="J103" s="18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</row>
  </sheetData>
  <mergeCells count="17">
    <mergeCell ref="U5:X5"/>
    <mergeCell ref="E5:I5"/>
    <mergeCell ref="K5:N5"/>
    <mergeCell ref="B1:AB1"/>
    <mergeCell ref="B2:AB2"/>
    <mergeCell ref="C3:AB3"/>
    <mergeCell ref="C4:AB4"/>
    <mergeCell ref="B5:B6"/>
    <mergeCell ref="C5:C6"/>
    <mergeCell ref="D5:D6"/>
    <mergeCell ref="J5:J6"/>
    <mergeCell ref="AA5:AA6"/>
    <mergeCell ref="Y5:Y6"/>
    <mergeCell ref="T5:T6"/>
    <mergeCell ref="AB5:AB6"/>
    <mergeCell ref="O5:O6"/>
    <mergeCell ref="P5:S5"/>
  </mergeCells>
  <conditionalFormatting sqref="E7:E22 K8:K22 P7:P22 R7:R22 U7:U22 W7:W22 H7:H22">
    <cfRule type="cellIs" dxfId="6" priority="33" operator="lessThan">
      <formula>20</formula>
    </cfRule>
  </conditionalFormatting>
  <conditionalFormatting sqref="N20:N22 S7:S22 X7:X22 I7:I22">
    <cfRule type="cellIs" dxfId="5" priority="31" operator="lessThan">
      <formula>50</formula>
    </cfRule>
  </conditionalFormatting>
  <conditionalFormatting sqref="K7 M7:M22">
    <cfRule type="cellIs" dxfId="4" priority="28" operator="lessThan">
      <formula>20</formula>
    </cfRule>
  </conditionalFormatting>
  <conditionalFormatting sqref="N7:N19">
    <cfRule type="cellIs" dxfId="3" priority="27" operator="lessThan">
      <formula>50</formula>
    </cfRule>
  </conditionalFormatting>
  <conditionalFormatting sqref="P7">
    <cfRule type="cellIs" dxfId="2" priority="26" operator="lessThan">
      <formula>20</formula>
    </cfRule>
  </conditionalFormatting>
  <conditionalFormatting sqref="U7">
    <cfRule type="cellIs" dxfId="1" priority="24" operator="lessThan">
      <formula>20</formula>
    </cfRule>
  </conditionalFormatting>
  <conditionalFormatting sqref="Z7:Z22">
    <cfRule type="cellIs" dxfId="0" priority="15" operator="lessThan">
      <formula>50</formula>
    </cfRule>
  </conditionalFormatting>
  <dataValidations count="1">
    <dataValidation type="whole" allowBlank="1" showInputMessage="1" showErrorMessage="1" sqref="C18:C22">
      <formula1>0</formula1>
      <formula2>9999999</formula2>
    </dataValidation>
  </dataValidations>
  <pageMargins left="0.25" right="0.25" top="0.75" bottom="0.75" header="0.3" footer="0.3"/>
  <pageSetup paperSize="8" scale="55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9"/>
  <sheetViews>
    <sheetView workbookViewId="0">
      <selection activeCell="L5" sqref="L5"/>
    </sheetView>
  </sheetViews>
  <sheetFormatPr defaultRowHeight="15.75"/>
  <cols>
    <col min="3" max="3" width="27.125" customWidth="1"/>
    <col min="4" max="4" width="9.125" customWidth="1"/>
  </cols>
  <sheetData>
    <row r="1" spans="2:7" ht="24" thickBot="1">
      <c r="B1" s="93" t="s">
        <v>15</v>
      </c>
      <c r="C1" s="93"/>
      <c r="D1" s="93"/>
      <c r="E1" s="93"/>
      <c r="F1" s="93"/>
      <c r="G1" s="93"/>
    </row>
    <row r="2" spans="2:7" ht="27.75" customHeight="1">
      <c r="B2" s="7" t="s">
        <v>20</v>
      </c>
      <c r="C2" s="7" t="s">
        <v>21</v>
      </c>
      <c r="D2" s="8" t="s">
        <v>22</v>
      </c>
      <c r="E2" s="9" t="s">
        <v>23</v>
      </c>
      <c r="F2" s="9" t="s">
        <v>24</v>
      </c>
      <c r="G2" s="10" t="s">
        <v>25</v>
      </c>
    </row>
    <row r="3" spans="2:7" ht="21.75" customHeight="1">
      <c r="B3" s="15">
        <v>1</v>
      </c>
      <c r="C3" s="11" t="s">
        <v>26</v>
      </c>
      <c r="D3" s="20">
        <f>COUNT('BLC III YEAR'!E7:E21)</f>
        <v>11</v>
      </c>
      <c r="E3" s="21">
        <f>COUNTIF('BLC III YEAR'!J7:J21,"Pass")</f>
        <v>10</v>
      </c>
      <c r="F3" s="21">
        <f>COUNTIF('BLC III YEAR'!J7:J21,"Re-assessment")</f>
        <v>1</v>
      </c>
      <c r="G3" s="22">
        <f>COUNTIF('BLC III YEAR'!J7:J21,"Module Repeat")</f>
        <v>4</v>
      </c>
    </row>
    <row r="4" spans="2:7" ht="28.5" customHeight="1">
      <c r="B4" s="15">
        <v>2</v>
      </c>
      <c r="C4" s="14" t="s">
        <v>16</v>
      </c>
      <c r="D4" s="20">
        <f>COUNT('BLC III YEAR'!K7:K21)</f>
        <v>10</v>
      </c>
      <c r="E4" s="21">
        <f>COUNTIF('BLC III YEAR'!O7:O21,"Pass")</f>
        <v>10</v>
      </c>
      <c r="F4" s="21">
        <f>COUNTIF('BLC III YEAR'!O7:O21,"Re-assessment")</f>
        <v>0</v>
      </c>
      <c r="G4" s="22">
        <f>COUNTIF('BLC III YEAR'!O7:O21,"Module Repeat")</f>
        <v>5</v>
      </c>
    </row>
    <row r="5" spans="2:7" ht="32.25" customHeight="1">
      <c r="B5" s="15">
        <v>3</v>
      </c>
      <c r="C5" s="12" t="s">
        <v>18</v>
      </c>
      <c r="D5" s="20">
        <f>COUNT('BLC III YEAR'!P7:P21)</f>
        <v>11</v>
      </c>
      <c r="E5" s="21">
        <f>COUNTIF('BLC III YEAR'!T7:T21,"Pass")</f>
        <v>10</v>
      </c>
      <c r="F5" s="21">
        <f>COUNTIF('BLC III YEAR'!T7:T21,"Re-assessment")</f>
        <v>1</v>
      </c>
      <c r="G5" s="23">
        <f>COUNTIF('BLC III YEAR'!T7:T21,"Module Repeat")</f>
        <v>4</v>
      </c>
    </row>
    <row r="6" spans="2:7" ht="32.25">
      <c r="B6" s="15">
        <v>4</v>
      </c>
      <c r="C6" s="12" t="s">
        <v>17</v>
      </c>
      <c r="D6" s="20">
        <f>COUNT('BLC III YEAR'!U7:U21)</f>
        <v>11</v>
      </c>
      <c r="E6" s="21">
        <f>COUNTIF('BLC III YEAR'!Y7:Y21,"Pass")</f>
        <v>10</v>
      </c>
      <c r="F6" s="21">
        <f>COUNTIF('BLC III YEAR'!Y7:Y21,"Re-assessment")</f>
        <v>0</v>
      </c>
      <c r="G6" s="23">
        <f>COUNTIF('BLC III YEAR'!Y7:Y21,"Module Repeat")</f>
        <v>5</v>
      </c>
    </row>
    <row r="7" spans="2:7" ht="18" customHeight="1" thickBot="1">
      <c r="B7" s="15">
        <v>5</v>
      </c>
      <c r="C7" s="13" t="s">
        <v>19</v>
      </c>
      <c r="D7" s="24">
        <f>COUNT('BLC III YEAR'!#REF!)</f>
        <v>0</v>
      </c>
      <c r="E7" s="25" t="e">
        <f>COUNTIF('BLC III YEAR'!#REF!,"Pass")</f>
        <v>#REF!</v>
      </c>
      <c r="F7" s="25" t="e">
        <f>COUNTIF('BLC III YEAR'!#REF!,"Re-assessment")</f>
        <v>#REF!</v>
      </c>
      <c r="G7" s="26" t="e">
        <f>COUNTIF('BLC III YEAR'!#REF!,"Module Repeat")</f>
        <v>#REF!</v>
      </c>
    </row>
    <row r="8" spans="2:7" ht="20.100000000000001" customHeight="1"/>
    <row r="9" spans="2:7" ht="20.100000000000001" customHeight="1"/>
    <row r="10" spans="2:7" ht="20.100000000000001" customHeight="1"/>
    <row r="11" spans="2:7" ht="20.100000000000001" customHeight="1"/>
    <row r="12" spans="2:7" ht="20.100000000000001" customHeight="1"/>
    <row r="13" spans="2:7" ht="20.100000000000001" customHeight="1"/>
    <row r="14" spans="2:7" ht="20.100000000000001" customHeight="1"/>
    <row r="15" spans="2:7" ht="20.100000000000001" customHeight="1"/>
    <row r="16" spans="2:7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</sheetData>
  <mergeCells count="1">
    <mergeCell ref="B1:G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BLC III YEAR</vt:lpstr>
      <vt:lpstr>ANALYSIS</vt:lpstr>
    </vt:vector>
  </TitlesOfParts>
  <Company>ILCS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Karma Rixin</dc:creator>
  <cp:lastModifiedBy>Tshering</cp:lastModifiedBy>
  <cp:lastPrinted>2018-07-02T06:33:44Z</cp:lastPrinted>
  <dcterms:created xsi:type="dcterms:W3CDTF">2012-12-09T17:12:10Z</dcterms:created>
  <dcterms:modified xsi:type="dcterms:W3CDTF">2019-01-02T11:51:16Z</dcterms:modified>
</cp:coreProperties>
</file>