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autoCompressPictures="0"/>
  <bookViews>
    <workbookView xWindow="0" yWindow="0" windowWidth="20490" windowHeight="7755" tabRatio="500"/>
  </bookViews>
  <sheets>
    <sheet name="BLC III YEAR" sheetId="4" r:id="rId1"/>
    <sheet name="ANALYSIS" sheetId="5" r:id="rId2"/>
    <sheet name="Sheet1" sheetId="6" r:id="rId3"/>
  </sheets>
  <calcPr calcId="144525"/>
</workbook>
</file>

<file path=xl/calcChain.xml><?xml version="1.0" encoding="utf-8"?>
<calcChain xmlns="http://schemas.openxmlformats.org/spreadsheetml/2006/main">
  <c r="AF19" i="4" l="1"/>
  <c r="AF22" i="4"/>
  <c r="AF11" i="4"/>
  <c r="AF13" i="4"/>
  <c r="AF15" i="4"/>
  <c r="AF10" i="4"/>
  <c r="AH11" i="4" l="1"/>
  <c r="AH15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X7" i="4"/>
  <c r="X13" i="4"/>
  <c r="Q8" i="4"/>
  <c r="R8" i="4"/>
  <c r="S8" i="4"/>
  <c r="AO8" i="4"/>
  <c r="AP8" i="4"/>
  <c r="Q9" i="4"/>
  <c r="R9" i="4"/>
  <c r="S9" i="4"/>
  <c r="AO9" i="4"/>
  <c r="AP9" i="4"/>
  <c r="Q10" i="4"/>
  <c r="R10" i="4"/>
  <c r="S10" i="4"/>
  <c r="AM10" i="4"/>
  <c r="Q11" i="4"/>
  <c r="R11" i="4"/>
  <c r="S11" i="4"/>
  <c r="AM11" i="4"/>
  <c r="AO11" i="4"/>
  <c r="AP11" i="4" s="1"/>
  <c r="Q12" i="4"/>
  <c r="R12" i="4"/>
  <c r="S12" i="4"/>
  <c r="AO12" i="4"/>
  <c r="AP12" i="4" s="1"/>
  <c r="Q13" i="4"/>
  <c r="R13" i="4"/>
  <c r="S13" i="4"/>
  <c r="AM13" i="4"/>
  <c r="Q14" i="4"/>
  <c r="R14" i="4"/>
  <c r="S14" i="4"/>
  <c r="AO14" i="4"/>
  <c r="AP14" i="4" s="1"/>
  <c r="Q15" i="4"/>
  <c r="R15" i="4"/>
  <c r="S15" i="4"/>
  <c r="AM15" i="4"/>
  <c r="AO15" i="4"/>
  <c r="AP15" i="4" s="1"/>
  <c r="Q16" i="4"/>
  <c r="R16" i="4"/>
  <c r="S16" i="4"/>
  <c r="AO16" i="4"/>
  <c r="AP16" i="4" s="1"/>
  <c r="Q17" i="4"/>
  <c r="R17" i="4"/>
  <c r="S17" i="4"/>
  <c r="AO17" i="4"/>
  <c r="AP17" i="4" s="1"/>
  <c r="Q18" i="4"/>
  <c r="R18" i="4"/>
  <c r="S18" i="4"/>
  <c r="AO18" i="4"/>
  <c r="AP18" i="4" s="1"/>
  <c r="Q19" i="4"/>
  <c r="R19" i="4"/>
  <c r="S19" i="4"/>
  <c r="AM19" i="4"/>
  <c r="Q20" i="4"/>
  <c r="R20" i="4"/>
  <c r="S20" i="4"/>
  <c r="AO20" i="4"/>
  <c r="AP20" i="4" s="1"/>
  <c r="AG22" i="4"/>
  <c r="AH22" i="4" s="1"/>
  <c r="Q22" i="4"/>
  <c r="R22" i="4"/>
  <c r="S22" i="4"/>
  <c r="AM22" i="4"/>
  <c r="AA8" i="4"/>
  <c r="AB8" i="4"/>
  <c r="AA9" i="4"/>
  <c r="AB9" i="4"/>
  <c r="AA10" i="4"/>
  <c r="AB10" i="4"/>
  <c r="AA11" i="4"/>
  <c r="AB11" i="4"/>
  <c r="AA12" i="4"/>
  <c r="AB12" i="4"/>
  <c r="AA13" i="4"/>
  <c r="AB13" i="4"/>
  <c r="AA14" i="4"/>
  <c r="AB14" i="4"/>
  <c r="AA15" i="4"/>
  <c r="AB15" i="4"/>
  <c r="AA16" i="4"/>
  <c r="AB16" i="4"/>
  <c r="AA17" i="4"/>
  <c r="AB17" i="4"/>
  <c r="AA18" i="4"/>
  <c r="AB18" i="4"/>
  <c r="AA19" i="4"/>
  <c r="AB19" i="4"/>
  <c r="AA20" i="4"/>
  <c r="AB20" i="4"/>
  <c r="AA21" i="4"/>
  <c r="AB21" i="4"/>
  <c r="AA22" i="4"/>
  <c r="AB22" i="4"/>
  <c r="AA7" i="4"/>
  <c r="AB7" i="4"/>
  <c r="AK7" i="4"/>
  <c r="AK8" i="4"/>
  <c r="AK9" i="4"/>
  <c r="AL9" i="4"/>
  <c r="AM9" i="4"/>
  <c r="AK12" i="4"/>
  <c r="AK14" i="4"/>
  <c r="AK16" i="4"/>
  <c r="AK17" i="4"/>
  <c r="AL17" i="4"/>
  <c r="AM17" i="4"/>
  <c r="AK18" i="4"/>
  <c r="AK20" i="4"/>
  <c r="AK21" i="4"/>
  <c r="AL21" i="4"/>
  <c r="AG19" i="4"/>
  <c r="AG15" i="4"/>
  <c r="AG13" i="4"/>
  <c r="AH13" i="4" s="1"/>
  <c r="AG11" i="4"/>
  <c r="AG10" i="4"/>
  <c r="G8" i="4"/>
  <c r="H8" i="4"/>
  <c r="I8" i="4"/>
  <c r="L8" i="4"/>
  <c r="M8" i="4"/>
  <c r="N8" i="4"/>
  <c r="V8" i="4"/>
  <c r="W8" i="4"/>
  <c r="AL8" i="4"/>
  <c r="G9" i="4"/>
  <c r="H9" i="4"/>
  <c r="I9" i="4"/>
  <c r="L9" i="4"/>
  <c r="M9" i="4"/>
  <c r="V9" i="4"/>
  <c r="W9" i="4"/>
  <c r="G10" i="4"/>
  <c r="H10" i="4"/>
  <c r="I10" i="4"/>
  <c r="L10" i="4"/>
  <c r="M10" i="4"/>
  <c r="N10" i="4"/>
  <c r="V10" i="4"/>
  <c r="W10" i="4"/>
  <c r="G11" i="4"/>
  <c r="H11" i="4"/>
  <c r="I11" i="4"/>
  <c r="L11" i="4"/>
  <c r="M11" i="4"/>
  <c r="V11" i="4"/>
  <c r="W11" i="4"/>
  <c r="X11" i="4"/>
  <c r="G12" i="4"/>
  <c r="H12" i="4"/>
  <c r="I12" i="4"/>
  <c r="L12" i="4"/>
  <c r="M12" i="4"/>
  <c r="N12" i="4"/>
  <c r="V12" i="4"/>
  <c r="W12" i="4"/>
  <c r="AL12" i="4"/>
  <c r="AM12" i="4"/>
  <c r="G13" i="4"/>
  <c r="H13" i="4"/>
  <c r="I13" i="4"/>
  <c r="L13" i="4"/>
  <c r="M13" i="4"/>
  <c r="N13" i="4"/>
  <c r="V13" i="4"/>
  <c r="W13" i="4"/>
  <c r="G14" i="4"/>
  <c r="H14" i="4"/>
  <c r="L14" i="4"/>
  <c r="M14" i="4"/>
  <c r="N14" i="4"/>
  <c r="V14" i="4"/>
  <c r="W14" i="4"/>
  <c r="X14" i="4"/>
  <c r="AL14" i="4"/>
  <c r="G15" i="4"/>
  <c r="H15" i="4"/>
  <c r="I15" i="4"/>
  <c r="L15" i="4"/>
  <c r="M15" i="4"/>
  <c r="N15" i="4"/>
  <c r="V15" i="4"/>
  <c r="W15" i="4"/>
  <c r="G16" i="4"/>
  <c r="H16" i="4"/>
  <c r="I16" i="4"/>
  <c r="L16" i="4"/>
  <c r="M16" i="4"/>
  <c r="V16" i="4"/>
  <c r="W16" i="4"/>
  <c r="X16" i="4"/>
  <c r="AL16" i="4"/>
  <c r="G17" i="4"/>
  <c r="H17" i="4"/>
  <c r="I17" i="4"/>
  <c r="L17" i="4"/>
  <c r="M17" i="4"/>
  <c r="N17" i="4"/>
  <c r="V17" i="4"/>
  <c r="W17" i="4"/>
  <c r="X17" i="4"/>
  <c r="G18" i="4"/>
  <c r="H18" i="4"/>
  <c r="I18" i="4"/>
  <c r="L18" i="4"/>
  <c r="M18" i="4"/>
  <c r="N18" i="4"/>
  <c r="V18" i="4"/>
  <c r="W18" i="4"/>
  <c r="AL18" i="4"/>
  <c r="AM18" i="4"/>
  <c r="G19" i="4"/>
  <c r="H19" i="4"/>
  <c r="I19" i="4"/>
  <c r="L19" i="4"/>
  <c r="M19" i="4"/>
  <c r="N19" i="4"/>
  <c r="V19" i="4"/>
  <c r="W19" i="4"/>
  <c r="X19" i="4"/>
  <c r="G20" i="4"/>
  <c r="H20" i="4"/>
  <c r="I20" i="4"/>
  <c r="L20" i="4"/>
  <c r="M20" i="4"/>
  <c r="N20" i="4"/>
  <c r="V20" i="4"/>
  <c r="W20" i="4"/>
  <c r="AL20" i="4"/>
  <c r="G21" i="4"/>
  <c r="H21" i="4"/>
  <c r="L21" i="4"/>
  <c r="Q21" i="4"/>
  <c r="R21" i="4"/>
  <c r="S21" i="4"/>
  <c r="V21" i="4"/>
  <c r="W21" i="4"/>
  <c r="X21" i="4"/>
  <c r="G22" i="4"/>
  <c r="H22" i="4"/>
  <c r="I22" i="4"/>
  <c r="E3" i="5" s="1"/>
  <c r="L22" i="4"/>
  <c r="M22" i="4"/>
  <c r="N22" i="4"/>
  <c r="V22" i="4"/>
  <c r="W22" i="4"/>
  <c r="X22" i="4" s="1"/>
  <c r="V7" i="4"/>
  <c r="D7" i="5"/>
  <c r="D6" i="5"/>
  <c r="D5" i="5"/>
  <c r="D4" i="5"/>
  <c r="AM8" i="4"/>
  <c r="AM14" i="4"/>
  <c r="AM16" i="4"/>
  <c r="AM20" i="4"/>
  <c r="X9" i="4"/>
  <c r="N9" i="4"/>
  <c r="N11" i="4"/>
  <c r="D3" i="5"/>
  <c r="AL7" i="4"/>
  <c r="AM7" i="4"/>
  <c r="W7" i="4"/>
  <c r="Q7" i="4"/>
  <c r="R7" i="4"/>
  <c r="L7" i="4"/>
  <c r="M7" i="4"/>
  <c r="G7" i="4"/>
  <c r="H7" i="4"/>
  <c r="I7" i="4"/>
  <c r="I21" i="4"/>
  <c r="AO21" i="4"/>
  <c r="AP21" i="4" s="1"/>
  <c r="N21" i="4"/>
  <c r="AN16" i="4"/>
  <c r="N16" i="4"/>
  <c r="M21" i="4"/>
  <c r="AN21" i="4"/>
  <c r="AN15" i="4"/>
  <c r="X15" i="4"/>
  <c r="I14" i="4"/>
  <c r="AN14" i="4"/>
  <c r="AN8" i="4"/>
  <c r="X8" i="4"/>
  <c r="AN18" i="4"/>
  <c r="X18" i="4"/>
  <c r="AN10" i="4"/>
  <c r="X10" i="4"/>
  <c r="AN20" i="4"/>
  <c r="X20" i="4"/>
  <c r="AM21" i="4"/>
  <c r="F7" i="5"/>
  <c r="AN12" i="4"/>
  <c r="X12" i="4"/>
  <c r="G7" i="5"/>
  <c r="E7" i="5"/>
  <c r="AN7" i="4"/>
  <c r="N7" i="4"/>
  <c r="S7" i="4"/>
  <c r="AN17" i="4"/>
  <c r="AN19" i="4"/>
  <c r="AN13" i="4"/>
  <c r="AN9" i="4"/>
  <c r="AN11" i="4"/>
  <c r="G3" i="5"/>
  <c r="AO7" i="4"/>
  <c r="AP7" i="4"/>
  <c r="E5" i="5"/>
  <c r="G5" i="5"/>
  <c r="F5" i="5"/>
  <c r="G4" i="5"/>
  <c r="E4" i="5"/>
  <c r="F4" i="5"/>
  <c r="AO19" i="4" l="1"/>
  <c r="AP19" i="4" s="1"/>
  <c r="AH19" i="4"/>
  <c r="AO13" i="4"/>
  <c r="AP13" i="4" s="1"/>
  <c r="AO10" i="4"/>
  <c r="AP10" i="4" s="1"/>
  <c r="AH10" i="4"/>
  <c r="E6" i="5"/>
  <c r="G6" i="5"/>
  <c r="F6" i="5"/>
  <c r="AN22" i="4"/>
  <c r="AO22" i="4"/>
  <c r="AP22" i="4" s="1"/>
  <c r="F3" i="5"/>
</calcChain>
</file>

<file path=xl/sharedStrings.xml><?xml version="1.0" encoding="utf-8"?>
<sst xmlns="http://schemas.openxmlformats.org/spreadsheetml/2006/main" count="134" uniqueCount="73">
  <si>
    <t>Index</t>
  </si>
  <si>
    <t>Name</t>
  </si>
  <si>
    <t>Grand
Total</t>
  </si>
  <si>
    <t>Sl.No.</t>
  </si>
  <si>
    <t>No. of Module pass by Student</t>
  </si>
  <si>
    <t>Remarks</t>
  </si>
  <si>
    <t>CW (50)</t>
  </si>
  <si>
    <t>Exam (100%)</t>
  </si>
  <si>
    <t>Exam (50)</t>
  </si>
  <si>
    <t>Total (100)</t>
  </si>
  <si>
    <t>Exam (100)</t>
  </si>
  <si>
    <t>COLLEGE OF LANGUAGE AND CULTURE STUDIES</t>
  </si>
  <si>
    <t>FALL SEMESTER RESULT, 2018</t>
  </si>
  <si>
    <t>TRONGSA;BHUTAN</t>
  </si>
  <si>
    <t>FINAL REMARKS</t>
  </si>
  <si>
    <t>BLL V SEMESTER</t>
  </si>
  <si>
    <t>Translation III (TRA303)</t>
  </si>
  <si>
    <r>
      <t xml:space="preserve">སྙན་ངག་བཞི་པ། </t>
    </r>
    <r>
      <rPr>
        <sz val="14"/>
        <color theme="1"/>
        <rFont val="Century Gothic"/>
        <family val="2"/>
      </rPr>
      <t>(LIT305</t>
    </r>
    <r>
      <rPr>
        <sz val="14"/>
        <color theme="1"/>
        <rFont val="DDC Uchen"/>
      </rPr>
      <t>)</t>
    </r>
  </si>
  <si>
    <r>
      <t xml:space="preserve">བདག་གཞན་ཞིབ་སྦྱོང། </t>
    </r>
    <r>
      <rPr>
        <sz val="14"/>
        <color theme="1"/>
        <rFont val="Century Gothic"/>
        <family val="2"/>
      </rPr>
      <t>(CLG303)</t>
    </r>
  </si>
  <si>
    <t>Literary Theory (ENG305)</t>
  </si>
  <si>
    <t>Exam(100)</t>
  </si>
  <si>
    <t>Sl.NO</t>
  </si>
  <si>
    <t>Module</t>
  </si>
  <si>
    <t>Total</t>
  </si>
  <si>
    <t>PASS</t>
  </si>
  <si>
    <t>RA</t>
  </si>
  <si>
    <t>ER</t>
  </si>
  <si>
    <r>
      <rPr>
        <sz val="14"/>
        <color theme="1"/>
        <rFont val="DDC Uchen"/>
      </rPr>
      <t xml:space="preserve">དབུ་མ།              </t>
    </r>
    <r>
      <rPr>
        <sz val="14"/>
        <color theme="1"/>
        <rFont val="Century Gothic"/>
        <family val="2"/>
      </rPr>
      <t>(PHY302)</t>
    </r>
  </si>
  <si>
    <t>CW (60)</t>
  </si>
  <si>
    <t>Exam (40)</t>
  </si>
  <si>
    <t>English for Communication II(EFC303)</t>
  </si>
  <si>
    <r>
      <rPr>
        <sz val="14"/>
        <color theme="1"/>
        <rFont val="DDC Uchen"/>
      </rPr>
      <t>སྒྲིག་ལམ་གཉིས་པ།</t>
    </r>
    <r>
      <rPr>
        <sz val="14"/>
        <color theme="1"/>
        <rFont val="Century Gothic"/>
        <family val="2"/>
      </rPr>
      <t>(ETQ302)</t>
    </r>
  </si>
  <si>
    <r>
      <rPr>
        <sz val="14"/>
        <color theme="1"/>
        <rFont val="DDC Uchen"/>
      </rPr>
      <t>དུས་གསུམ་མཐའ་དཔྱད།</t>
    </r>
    <r>
      <rPr>
        <sz val="14"/>
        <color theme="1"/>
        <rFont val="Century Gothic"/>
        <family val="2"/>
      </rPr>
      <t>(CLG303)</t>
    </r>
  </si>
  <si>
    <r>
      <rPr>
        <sz val="14"/>
        <color theme="1"/>
        <rFont val="DDC Uchen"/>
      </rPr>
      <t xml:space="preserve">འབྲུག་གི་འབྱུང་རབས་གཉིས་པ།
</t>
    </r>
    <r>
      <rPr>
        <sz val="14"/>
        <color theme="1"/>
        <rFont val="Century Gothic"/>
        <family val="2"/>
      </rPr>
      <t>(BTN302)</t>
    </r>
  </si>
  <si>
    <r>
      <rPr>
        <sz val="14"/>
        <color theme="1"/>
        <rFont val="DDC Uchen"/>
      </rPr>
      <t>ནང་སྲོལ་རྩོམ་གཞུང་།</t>
    </r>
    <r>
      <rPr>
        <sz val="14"/>
        <color theme="1"/>
        <rFont val="Century Gothic"/>
        <family val="2"/>
      </rPr>
      <t>(LIT405)</t>
    </r>
  </si>
  <si>
    <r>
      <rPr>
        <sz val="14"/>
        <color theme="1"/>
        <rFont val="DDC Uchen"/>
      </rPr>
      <t>མངོན་པ་མཛོད་གཉིས་པ།</t>
    </r>
    <r>
      <rPr>
        <sz val="14"/>
        <color theme="1"/>
        <rFont val="Century Gothic"/>
        <family val="2"/>
      </rPr>
      <t>(PHY306)</t>
    </r>
  </si>
  <si>
    <t>04-15-0180</t>
  </si>
  <si>
    <t>Dorji Wangchuk</t>
  </si>
  <si>
    <t>04-15-0182</t>
  </si>
  <si>
    <t>Jamyang Sherub Dorji</t>
  </si>
  <si>
    <t>04-15-0183</t>
  </si>
  <si>
    <t>Kanjur Wangdi</t>
  </si>
  <si>
    <t>04-15-0184</t>
  </si>
  <si>
    <t>karma Dawa</t>
  </si>
  <si>
    <t>04-15-0185</t>
  </si>
  <si>
    <t>Karma Gyeltshen</t>
  </si>
  <si>
    <t>04-15-0186</t>
  </si>
  <si>
    <t>Kinzang Tenzin</t>
  </si>
  <si>
    <t>04-15-0188</t>
  </si>
  <si>
    <t>Passang Norbu</t>
  </si>
  <si>
    <t>04-15-0189</t>
  </si>
  <si>
    <t>Pema Dorji</t>
  </si>
  <si>
    <t>04-15-0190</t>
  </si>
  <si>
    <t>Phurba Dorji</t>
  </si>
  <si>
    <t>04-15-0192</t>
  </si>
  <si>
    <t>Seldon</t>
  </si>
  <si>
    <t>04-15-0193</t>
  </si>
  <si>
    <t>Sonam</t>
  </si>
  <si>
    <t>04-15-0195</t>
  </si>
  <si>
    <t>Sonam Wangdi</t>
  </si>
  <si>
    <t>04-15-0198</t>
  </si>
  <si>
    <t>Tshewang Tenzin</t>
  </si>
  <si>
    <t>04-14-0167</t>
  </si>
  <si>
    <t>Shacha Wangmo</t>
  </si>
  <si>
    <t>04-14-0168</t>
  </si>
  <si>
    <t>Sonam Dorji</t>
  </si>
  <si>
    <t>04-14-0153</t>
  </si>
  <si>
    <t>Kinley Zangmo</t>
  </si>
  <si>
    <t>BLC III YEAR</t>
  </si>
  <si>
    <t>04-14-0156</t>
  </si>
  <si>
    <t>Namgay Thinley</t>
  </si>
  <si>
    <t>ནང་ཆོས་ངོ་སྤྲོད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</si>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</sst>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1"/>
      <name val="Times New Roman"/>
      <family val="1"/>
    </font>
    <font>
      <sz val="12"/>
      <color theme="1"/>
      <name val="Times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b/>
      <sz val="12"/>
      <color rgb="FFFF0000"/>
      <name val="Century Gothic"/>
      <family val="2"/>
    </font>
    <font>
      <b/>
      <sz val="12"/>
      <name val="Century Gothic"/>
      <family val="2"/>
    </font>
    <font>
      <sz val="14"/>
      <color theme="1"/>
      <name val="DDC Uchen"/>
    </font>
    <font>
      <sz val="14"/>
      <color theme="1"/>
      <name val="Calibri"/>
      <family val="2"/>
      <scheme val="minor"/>
    </font>
    <font>
      <sz val="13"/>
      <color theme="1"/>
      <name val="Century Gothic"/>
      <family val="2"/>
    </font>
    <font>
      <b/>
      <sz val="13"/>
      <color theme="1"/>
      <name val="Century Gothic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sto MT"/>
      <family val="1"/>
    </font>
    <font>
      <b/>
      <sz val="14"/>
      <color rgb="FFFF0000"/>
      <name val="DDC Uchen"/>
    </font>
    <font>
      <sz val="13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1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11" fillId="8" borderId="14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7" borderId="26" xfId="0" applyFont="1" applyFill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11" fillId="8" borderId="24" xfId="0" applyFont="1" applyFill="1" applyBorder="1" applyAlignment="1">
      <alignment horizontal="center" vertical="center" wrapText="1"/>
    </xf>
    <xf numFmtId="2" fontId="15" fillId="2" borderId="12" xfId="0" applyNumberFormat="1" applyFont="1" applyFill="1" applyBorder="1" applyAlignment="1">
      <alignment horizontal="center" vertical="center"/>
    </xf>
    <xf numFmtId="2" fontId="14" fillId="2" borderId="31" xfId="0" applyNumberFormat="1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2" fontId="14" fillId="0" borderId="9" xfId="0" applyNumberFormat="1" applyFont="1" applyFill="1" applyBorder="1" applyAlignment="1">
      <alignment horizontal="center" vertical="center"/>
    </xf>
    <xf numFmtId="0" fontId="16" fillId="0" borderId="18" xfId="0" applyFont="1" applyBorder="1"/>
    <xf numFmtId="0" fontId="16" fillId="0" borderId="38" xfId="0" applyFont="1" applyBorder="1"/>
    <xf numFmtId="0" fontId="16" fillId="0" borderId="39" xfId="0" applyFont="1" applyBorder="1"/>
    <xf numFmtId="0" fontId="16" fillId="0" borderId="40" xfId="0" applyFont="1" applyBorder="1"/>
    <xf numFmtId="0" fontId="9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/>
    </xf>
    <xf numFmtId="0" fontId="13" fillId="0" borderId="5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/>
    </xf>
    <xf numFmtId="2" fontId="14" fillId="0" borderId="30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2" fontId="14" fillId="0" borderId="8" xfId="0" applyNumberFormat="1" applyFont="1" applyFill="1" applyBorder="1" applyAlignment="1">
      <alignment horizontal="center" vertical="center"/>
    </xf>
    <xf numFmtId="2" fontId="14" fillId="0" borderId="20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2" fontId="14" fillId="0" borderId="9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18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1" fillId="7" borderId="42" xfId="0" applyFont="1" applyFill="1" applyBorder="1" applyAlignment="1">
      <alignment horizontal="center" vertical="center" wrapText="1"/>
    </xf>
    <xf numFmtId="0" fontId="11" fillId="8" borderId="39" xfId="0" applyFont="1" applyFill="1" applyBorder="1" applyAlignment="1">
      <alignment horizontal="center" vertical="center" wrapText="1"/>
    </xf>
    <xf numFmtId="2" fontId="14" fillId="0" borderId="27" xfId="0" applyNumberFormat="1" applyFont="1" applyFill="1" applyBorder="1" applyAlignment="1">
      <alignment horizontal="center" vertical="center" wrapText="1"/>
    </xf>
    <xf numFmtId="2" fontId="14" fillId="0" borderId="28" xfId="0" applyNumberFormat="1" applyFont="1" applyFill="1" applyBorder="1" applyAlignment="1">
      <alignment horizontal="center" vertical="center"/>
    </xf>
    <xf numFmtId="0" fontId="11" fillId="7" borderId="44" xfId="0" applyFont="1" applyFill="1" applyBorder="1" applyAlignment="1">
      <alignment horizontal="center" vertical="center" wrapText="1"/>
    </xf>
    <xf numFmtId="0" fontId="11" fillId="8" borderId="43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/>
    </xf>
    <xf numFmtId="2" fontId="14" fillId="0" borderId="48" xfId="0" applyNumberFormat="1" applyFont="1" applyFill="1" applyBorder="1" applyAlignment="1">
      <alignment horizontal="center" vertical="center"/>
    </xf>
    <xf numFmtId="2" fontId="14" fillId="0" borderId="47" xfId="0" applyNumberFormat="1" applyFont="1" applyFill="1" applyBorder="1" applyAlignment="1">
      <alignment horizontal="center" vertical="center" wrapText="1"/>
    </xf>
    <xf numFmtId="2" fontId="14" fillId="0" borderId="27" xfId="0" applyNumberFormat="1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left"/>
    </xf>
    <xf numFmtId="0" fontId="9" fillId="10" borderId="34" xfId="0" applyFont="1" applyFill="1" applyBorder="1" applyAlignment="1">
      <alignment horizontal="center"/>
    </xf>
    <xf numFmtId="0" fontId="9" fillId="10" borderId="5" xfId="0" applyFont="1" applyFill="1" applyBorder="1" applyAlignment="1">
      <alignment horizontal="left"/>
    </xf>
    <xf numFmtId="0" fontId="9" fillId="10" borderId="35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left"/>
    </xf>
    <xf numFmtId="0" fontId="9" fillId="9" borderId="36" xfId="0" applyFont="1" applyFill="1" applyBorder="1" applyAlignment="1" applyProtection="1">
      <alignment horizontal="center"/>
      <protection locked="0" hidden="1"/>
    </xf>
    <xf numFmtId="0" fontId="9" fillId="9" borderId="34" xfId="0" applyFont="1" applyFill="1" applyBorder="1" applyAlignment="1" applyProtection="1">
      <alignment horizontal="center"/>
      <protection locked="0" hidden="1"/>
    </xf>
    <xf numFmtId="0" fontId="9" fillId="10" borderId="5" xfId="0" applyFont="1" applyFill="1" applyBorder="1" applyAlignment="1">
      <alignment horizontal="left" wrapText="1"/>
    </xf>
    <xf numFmtId="0" fontId="9" fillId="9" borderId="35" xfId="0" applyFont="1" applyFill="1" applyBorder="1" applyAlignment="1" applyProtection="1">
      <alignment horizontal="center"/>
      <protection locked="0" hidden="1"/>
    </xf>
    <xf numFmtId="0" fontId="9" fillId="10" borderId="50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0" borderId="5" xfId="0" applyFont="1" applyFill="1" applyBorder="1" applyAlignment="1">
      <alignment horizontal="center"/>
    </xf>
    <xf numFmtId="0" fontId="9" fillId="10" borderId="15" xfId="0" applyFont="1" applyFill="1" applyBorder="1" applyAlignment="1">
      <alignment horizontal="left"/>
    </xf>
    <xf numFmtId="0" fontId="11" fillId="7" borderId="49" xfId="0" applyFont="1" applyFill="1" applyBorder="1" applyAlignment="1">
      <alignment horizontal="center" vertical="center" wrapText="1"/>
    </xf>
    <xf numFmtId="2" fontId="14" fillId="0" borderId="51" xfId="0" applyNumberFormat="1" applyFont="1" applyFill="1" applyBorder="1" applyAlignment="1">
      <alignment horizontal="center" vertical="center"/>
    </xf>
    <xf numFmtId="0" fontId="11" fillId="7" borderId="45" xfId="0" applyFont="1" applyFill="1" applyBorder="1" applyAlignment="1">
      <alignment horizontal="center" vertical="center" wrapText="1"/>
    </xf>
    <xf numFmtId="2" fontId="14" fillId="0" borderId="31" xfId="0" applyNumberFormat="1" applyFont="1" applyFill="1" applyBorder="1" applyAlignment="1">
      <alignment horizontal="center" vertical="center"/>
    </xf>
    <xf numFmtId="0" fontId="11" fillId="7" borderId="53" xfId="0" applyFont="1" applyFill="1" applyBorder="1" applyAlignment="1">
      <alignment horizontal="center" vertical="center" wrapText="1"/>
    </xf>
    <xf numFmtId="2" fontId="15" fillId="0" borderId="12" xfId="0" applyNumberFormat="1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 wrapText="1"/>
    </xf>
    <xf numFmtId="0" fontId="11" fillId="7" borderId="55" xfId="0" applyFont="1" applyFill="1" applyBorder="1" applyAlignment="1">
      <alignment horizontal="center" vertical="center" wrapText="1"/>
    </xf>
    <xf numFmtId="2" fontId="14" fillId="0" borderId="17" xfId="0" applyNumberFormat="1" applyFont="1" applyFill="1" applyBorder="1" applyAlignment="1">
      <alignment horizontal="center" vertical="center"/>
    </xf>
    <xf numFmtId="2" fontId="14" fillId="0" borderId="57" xfId="0" applyNumberFormat="1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0" fontId="11" fillId="7" borderId="59" xfId="0" applyFont="1" applyFill="1" applyBorder="1" applyAlignment="1">
      <alignment horizontal="center" vertical="center" wrapText="1"/>
    </xf>
    <xf numFmtId="2" fontId="14" fillId="0" borderId="19" xfId="0" applyNumberFormat="1" applyFont="1" applyFill="1" applyBorder="1" applyAlignment="1">
      <alignment horizontal="center" vertical="center"/>
    </xf>
    <xf numFmtId="2" fontId="15" fillId="0" borderId="53" xfId="0" applyNumberFormat="1" applyFont="1" applyFill="1" applyBorder="1" applyAlignment="1">
      <alignment horizontal="center" vertical="center"/>
    </xf>
    <xf numFmtId="0" fontId="11" fillId="7" borderId="60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/>
    </xf>
    <xf numFmtId="0" fontId="9" fillId="10" borderId="15" xfId="0" applyFont="1" applyFill="1" applyBorder="1"/>
    <xf numFmtId="2" fontId="14" fillId="10" borderId="37" xfId="0" applyNumberFormat="1" applyFont="1" applyFill="1" applyBorder="1" applyAlignment="1">
      <alignment horizontal="center" vertical="center" wrapText="1"/>
    </xf>
    <xf numFmtId="2" fontId="14" fillId="10" borderId="6" xfId="0" applyNumberFormat="1" applyFont="1" applyFill="1" applyBorder="1" applyAlignment="1">
      <alignment horizontal="center" vertical="center"/>
    </xf>
    <xf numFmtId="2" fontId="14" fillId="10" borderId="20" xfId="0" applyNumberFormat="1" applyFont="1" applyFill="1" applyBorder="1" applyAlignment="1">
      <alignment horizontal="center" vertical="center"/>
    </xf>
    <xf numFmtId="2" fontId="15" fillId="10" borderId="15" xfId="0" applyNumberFormat="1" applyFont="1" applyFill="1" applyBorder="1" applyAlignment="1">
      <alignment horizontal="center" vertical="center"/>
    </xf>
    <xf numFmtId="2" fontId="14" fillId="10" borderId="41" xfId="0" applyNumberFormat="1" applyFont="1" applyFill="1" applyBorder="1" applyAlignment="1">
      <alignment horizontal="center" vertical="center"/>
    </xf>
    <xf numFmtId="2" fontId="14" fillId="10" borderId="7" xfId="0" applyNumberFormat="1" applyFont="1" applyFill="1" applyBorder="1" applyAlignment="1">
      <alignment horizontal="center" vertical="center" wrapText="1"/>
    </xf>
    <xf numFmtId="0" fontId="14" fillId="10" borderId="6" xfId="0" applyFont="1" applyFill="1" applyBorder="1" applyAlignment="1">
      <alignment horizontal="center" vertical="center"/>
    </xf>
    <xf numFmtId="2" fontId="14" fillId="10" borderId="7" xfId="0" applyNumberFormat="1" applyFont="1" applyFill="1" applyBorder="1" applyAlignment="1">
      <alignment horizontal="center" vertical="center"/>
    </xf>
    <xf numFmtId="2" fontId="14" fillId="10" borderId="16" xfId="0" applyNumberFormat="1" applyFont="1" applyFill="1" applyBorder="1" applyAlignment="1">
      <alignment horizontal="center" vertical="center"/>
    </xf>
    <xf numFmtId="2" fontId="15" fillId="10" borderId="4" xfId="0" applyNumberFormat="1" applyFont="1" applyFill="1" applyBorder="1" applyAlignment="1">
      <alignment horizontal="center" vertical="center"/>
    </xf>
    <xf numFmtId="2" fontId="14" fillId="10" borderId="58" xfId="0" applyNumberFormat="1" applyFont="1" applyFill="1" applyBorder="1" applyAlignment="1">
      <alignment horizontal="center" vertical="center"/>
    </xf>
    <xf numFmtId="2" fontId="14" fillId="10" borderId="45" xfId="0" applyNumberFormat="1" applyFont="1" applyFill="1" applyBorder="1" applyAlignment="1">
      <alignment horizontal="center" vertical="center"/>
    </xf>
    <xf numFmtId="2" fontId="14" fillId="10" borderId="28" xfId="0" applyNumberFormat="1" applyFont="1" applyFill="1" applyBorder="1" applyAlignment="1">
      <alignment horizontal="center" vertical="center"/>
    </xf>
    <xf numFmtId="2" fontId="15" fillId="10" borderId="25" xfId="0" applyNumberFormat="1" applyFont="1" applyFill="1" applyBorder="1" applyAlignment="1">
      <alignment horizontal="center" vertical="center"/>
    </xf>
    <xf numFmtId="2" fontId="15" fillId="10" borderId="53" xfId="0" applyNumberFormat="1" applyFont="1" applyFill="1" applyBorder="1" applyAlignment="1">
      <alignment horizontal="center" vertical="center"/>
    </xf>
    <xf numFmtId="2" fontId="14" fillId="10" borderId="37" xfId="0" applyNumberFormat="1" applyFont="1" applyFill="1" applyBorder="1" applyAlignment="1">
      <alignment horizontal="center" vertical="center"/>
    </xf>
    <xf numFmtId="2" fontId="15" fillId="10" borderId="12" xfId="0" applyNumberFormat="1" applyFont="1" applyFill="1" applyBorder="1" applyAlignment="1">
      <alignment horizontal="center" vertical="center"/>
    </xf>
    <xf numFmtId="2" fontId="14" fillId="10" borderId="31" xfId="0" applyNumberFormat="1" applyFont="1" applyFill="1" applyBorder="1" applyAlignment="1">
      <alignment horizontal="center" vertical="center"/>
    </xf>
    <xf numFmtId="0" fontId="14" fillId="10" borderId="12" xfId="0" applyFont="1" applyFill="1" applyBorder="1" applyAlignment="1">
      <alignment horizontal="center" vertical="center"/>
    </xf>
    <xf numFmtId="2" fontId="20" fillId="0" borderId="48" xfId="0" applyNumberFormat="1" applyFont="1" applyFill="1" applyBorder="1" applyAlignment="1">
      <alignment horizontal="center" vertical="center"/>
    </xf>
    <xf numFmtId="2" fontId="20" fillId="10" borderId="4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7" fillId="5" borderId="33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textRotation="90" wrapText="1"/>
    </xf>
    <xf numFmtId="0" fontId="10" fillId="6" borderId="54" xfId="0" applyFont="1" applyFill="1" applyBorder="1" applyAlignment="1">
      <alignment horizontal="center" vertical="center" textRotation="90" wrapText="1"/>
    </xf>
    <xf numFmtId="0" fontId="9" fillId="5" borderId="33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38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5" borderId="46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textRotation="90" wrapText="1"/>
    </xf>
    <xf numFmtId="0" fontId="10" fillId="6" borderId="56" xfId="0" applyFont="1" applyFill="1" applyBorder="1" applyAlignment="1">
      <alignment horizontal="center" vertical="center" textRotation="90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textRotation="90" wrapText="1"/>
    </xf>
    <xf numFmtId="0" fontId="10" fillId="6" borderId="32" xfId="0" applyFont="1" applyFill="1" applyBorder="1" applyAlignment="1">
      <alignment horizontal="center" vertical="center" textRotation="90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9" xfId="0" applyFont="1" applyFill="1" applyBorder="1" applyAlignment="1">
      <alignment horizontal="center" vertical="center" wrapText="1"/>
    </xf>
    <xf numFmtId="0" fontId="10" fillId="6" borderId="52" xfId="0" applyFont="1" applyFill="1" applyBorder="1" applyAlignment="1">
      <alignment horizontal="center" vertical="center" textRotation="90" wrapText="1"/>
    </xf>
    <xf numFmtId="0" fontId="12" fillId="5" borderId="46" xfId="0" applyFont="1" applyFill="1" applyBorder="1" applyAlignment="1">
      <alignment horizontal="center" vertical="center" textRotation="1" wrapText="1"/>
    </xf>
    <xf numFmtId="0" fontId="19" fillId="5" borderId="21" xfId="0" applyFont="1" applyFill="1" applyBorder="1" applyAlignment="1">
      <alignment horizontal="center" vertical="center" textRotation="1" wrapText="1"/>
    </xf>
    <xf numFmtId="0" fontId="19" fillId="5" borderId="22" xfId="0" applyFont="1" applyFill="1" applyBorder="1" applyAlignment="1">
      <alignment horizontal="center" vertical="center" textRotation="1" wrapText="1"/>
    </xf>
    <xf numFmtId="0" fontId="19" fillId="11" borderId="18" xfId="0" applyFont="1" applyFill="1" applyBorder="1" applyAlignment="1">
      <alignment horizontal="center" vertical="center" textRotation="90" wrapText="1"/>
    </xf>
    <xf numFmtId="0" fontId="19" fillId="11" borderId="15" xfId="0" applyFont="1" applyFill="1" applyBorder="1" applyAlignment="1">
      <alignment horizontal="center" vertical="center" textRotation="90" wrapText="1"/>
    </xf>
    <xf numFmtId="0" fontId="17" fillId="0" borderId="41" xfId="0" applyFont="1" applyBorder="1" applyAlignment="1">
      <alignment horizontal="center"/>
    </xf>
    <xf numFmtId="0" fontId="8" fillId="5" borderId="17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</cellXfs>
  <cellStyles count="1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  <cellStyle name="Normal 2" xfId="13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800" b="1">
                <a:latin typeface="Century Gothic" panose="020B0502020202020204" pitchFamily="34" charset="0"/>
              </a:rPr>
              <a:t>BLL V SEMESTER RESULT ANALYSIS</a:t>
            </a:r>
          </a:p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 sz="1800" b="1">
              <a:latin typeface="Century Gothic" panose="020B0502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3136482939632531E-2"/>
          <c:y val="0.17171296296296298"/>
          <c:w val="0.89019685039370078"/>
          <c:h val="0.415639763779527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ANALYSIS!$D$1:$D$2</c:f>
              <c:strCache>
                <c:ptCount val="1"/>
                <c:pt idx="0">
                  <c:v>BLL V SEMESTER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ANALYSIS!$B$3:$C$7</c:f>
              <c:multiLvlStrCache>
                <c:ptCount val="5"/>
                <c:lvl>
                  <c:pt idx="0">
                    <c:v>དབུ་མ།              (PHY302)</c:v>
                  </c:pt>
                  <c:pt idx="1">
                    <c:v>Translation III (TRA303)</c:v>
                  </c:pt>
                  <c:pt idx="2">
                    <c:v>བདག་གཞན་ཞིབ་སྦྱོང། (CLG303)</c:v>
                  </c:pt>
                  <c:pt idx="3">
                    <c:v>སྙན་ངག་བཞི་པ། (LIT305)</c:v>
                  </c:pt>
                  <c:pt idx="4">
                    <c:v>Literary Theory (ENG305)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</c:lvl>
              </c:multiLvlStrCache>
            </c:multiLvlStrRef>
          </c:cat>
          <c:val>
            <c:numRef>
              <c:f>ANALYSIS!$D$3:$D$7</c:f>
              <c:numCache>
                <c:formatCode>General</c:formatCode>
                <c:ptCount val="5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10</c:v>
                </c:pt>
              </c:numCache>
            </c:numRef>
          </c:val>
        </c:ser>
        <c:ser>
          <c:idx val="1"/>
          <c:order val="1"/>
          <c:tx>
            <c:strRef>
              <c:f>ANALYSIS!$E$1:$E$2</c:f>
              <c:strCache>
                <c:ptCount val="1"/>
                <c:pt idx="0">
                  <c:v>BLL V SEMESTER PASS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ANALYSIS!$B$3:$C$7</c:f>
              <c:multiLvlStrCache>
                <c:ptCount val="5"/>
                <c:lvl>
                  <c:pt idx="0">
                    <c:v>དབུ་མ།              (PHY302)</c:v>
                  </c:pt>
                  <c:pt idx="1">
                    <c:v>Translation III (TRA303)</c:v>
                  </c:pt>
                  <c:pt idx="2">
                    <c:v>བདག་གཞན་ཞིབ་སྦྱོང། (CLG303)</c:v>
                  </c:pt>
                  <c:pt idx="3">
                    <c:v>སྙན་ངག་བཞི་པ། (LIT305)</c:v>
                  </c:pt>
                  <c:pt idx="4">
                    <c:v>Literary Theory (ENG305)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</c:lvl>
              </c:multiLvlStrCache>
            </c:multiLvlStrRef>
          </c:cat>
          <c:val>
            <c:numRef>
              <c:f>ANALYSIS!$E$3:$E$7</c:f>
              <c:numCache>
                <c:formatCode>General</c:formatCode>
                <c:ptCount val="5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tx>
            <c:strRef>
              <c:f>ANALYSIS!$F$1:$F$2</c:f>
              <c:strCache>
                <c:ptCount val="1"/>
                <c:pt idx="0">
                  <c:v>BLL V SEMESTER 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ANALYSIS!$B$3:$C$7</c:f>
              <c:multiLvlStrCache>
                <c:ptCount val="5"/>
                <c:lvl>
                  <c:pt idx="0">
                    <c:v>དབུ་མ།              (PHY302)</c:v>
                  </c:pt>
                  <c:pt idx="1">
                    <c:v>Translation III (TRA303)</c:v>
                  </c:pt>
                  <c:pt idx="2">
                    <c:v>བདག་གཞན་ཞིབ་སྦྱོང། (CLG303)</c:v>
                  </c:pt>
                  <c:pt idx="3">
                    <c:v>སྙན་ངག་བཞི་པ། (LIT305)</c:v>
                  </c:pt>
                  <c:pt idx="4">
                    <c:v>Literary Theory (ENG305)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</c:lvl>
              </c:multiLvlStrCache>
            </c:multiLvlStrRef>
          </c:cat>
          <c:val>
            <c:numRef>
              <c:f>ANALYSIS!$F$3:$F$7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ANALYSIS!$G$1:$G$2</c:f>
              <c:strCache>
                <c:ptCount val="1"/>
                <c:pt idx="0">
                  <c:v>BLL V SEMESTER 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ANALYSIS!$B$3:$C$7</c:f>
              <c:multiLvlStrCache>
                <c:ptCount val="5"/>
                <c:lvl>
                  <c:pt idx="0">
                    <c:v>དབུ་མ།              (PHY302)</c:v>
                  </c:pt>
                  <c:pt idx="1">
                    <c:v>Translation III (TRA303)</c:v>
                  </c:pt>
                  <c:pt idx="2">
                    <c:v>བདག་གཞན་ཞིབ་སྦྱོང། (CLG303)</c:v>
                  </c:pt>
                  <c:pt idx="3">
                    <c:v>སྙན་ངག་བཞི་པ། (LIT305)</c:v>
                  </c:pt>
                  <c:pt idx="4">
                    <c:v>Literary Theory (ENG305)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</c:lvl>
              </c:multiLvlStrCache>
            </c:multiLvlStrRef>
          </c:cat>
          <c:val>
            <c:numRef>
              <c:f>ANALYSIS!$G$3:$G$7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686208"/>
        <c:axId val="50688000"/>
      </c:barChart>
      <c:catAx>
        <c:axId val="5068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88000"/>
        <c:crosses val="autoZero"/>
        <c:auto val="1"/>
        <c:lblAlgn val="ctr"/>
        <c:lblOffset val="100"/>
        <c:noMultiLvlLbl val="0"/>
      </c:catAx>
      <c:valAx>
        <c:axId val="5068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8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360476815398073"/>
          <c:y val="0.85069335083114606"/>
          <c:w val="0.60273107276283677"/>
          <c:h val="0.114436612454010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485776</xdr:colOff>
      <xdr:row>7</xdr:row>
      <xdr:rowOff>28574</xdr:rowOff>
    </xdr:from>
    <xdr:to>
      <xdr:col>8</xdr:col>
      <xdr:colOff>400050</xdr:colOff>
      <xdr:row>24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104"/>
  <sheetViews>
    <sheetView tabSelected="1" topLeftCell="A2" zoomScale="70" zoomScaleNormal="70" zoomScalePageLayoutView="90" workbookViewId="0">
      <selection activeCell="D7" sqref="D1:D1048576"/>
    </sheetView>
  </sheetViews>
  <sheetFormatPr defaultColWidth="11" defaultRowHeight="15.75"/>
  <cols>
    <col min="1" max="1" width="3.625" customWidth="1"/>
    <col min="2" max="2" width="5.875" style="2" bestFit="1" customWidth="1"/>
    <col min="3" max="3" width="15.375" style="2" customWidth="1"/>
    <col min="4" max="4" width="29.25" hidden="1" customWidth="1"/>
    <col min="5" max="5" width="7" style="2" customWidth="1"/>
    <col min="6" max="6" width="8.5" style="2" customWidth="1"/>
    <col min="7" max="7" width="6.875" style="2" customWidth="1"/>
    <col min="8" max="8" width="10.25" style="2" customWidth="1"/>
    <col min="9" max="9" width="18.875" style="2" customWidth="1"/>
    <col min="10" max="11" width="6.875" customWidth="1"/>
    <col min="12" max="12" width="7" customWidth="1"/>
    <col min="13" max="13" width="7.75" customWidth="1"/>
    <col min="14" max="14" width="18.875" customWidth="1"/>
    <col min="15" max="15" width="8" customWidth="1"/>
    <col min="16" max="16" width="10.375" customWidth="1"/>
    <col min="17" max="17" width="9.375" customWidth="1"/>
    <col min="18" max="18" width="10.25" customWidth="1"/>
    <col min="19" max="19" width="18.875" customWidth="1"/>
    <col min="20" max="20" width="8" customWidth="1"/>
    <col min="21" max="21" width="10.375" customWidth="1"/>
    <col min="22" max="22" width="9.375" customWidth="1"/>
    <col min="23" max="23" width="10.25" customWidth="1"/>
    <col min="24" max="24" width="18.875" customWidth="1"/>
    <col min="25" max="28" width="8.625" customWidth="1"/>
    <col min="29" max="29" width="15.375" customWidth="1"/>
    <col min="30" max="30" width="8.875" customWidth="1"/>
    <col min="31" max="33" width="8.625" customWidth="1"/>
    <col min="34" max="34" width="16.625" bestFit="1" customWidth="1"/>
    <col min="35" max="35" width="8.125" customWidth="1"/>
    <col min="36" max="36" width="7" customWidth="1"/>
    <col min="37" max="37" width="6.75" style="2" customWidth="1"/>
    <col min="38" max="38" width="11" customWidth="1"/>
    <col min="39" max="39" width="18.875" customWidth="1"/>
    <col min="40" max="40" width="11.875" style="2" customWidth="1"/>
    <col min="41" max="41" width="14.125" style="2" customWidth="1"/>
    <col min="42" max="42" width="18.875" style="3" customWidth="1"/>
    <col min="43" max="43" width="26.875" bestFit="1" customWidth="1"/>
  </cols>
  <sheetData>
    <row r="1" spans="2:42" ht="18.75">
      <c r="B1" s="108" t="s">
        <v>11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</row>
    <row r="2" spans="2:42" ht="18.75">
      <c r="B2" s="108" t="s">
        <v>13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</row>
    <row r="3" spans="2:42" ht="22.5">
      <c r="C3" s="109" t="s">
        <v>12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</row>
    <row r="4" spans="2:42" ht="23.25" thickBot="1">
      <c r="C4" s="110" t="s">
        <v>68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</row>
    <row r="5" spans="2:42" s="1" customFormat="1" ht="48" customHeight="1" thickBot="1">
      <c r="B5" s="111" t="s">
        <v>3</v>
      </c>
      <c r="C5" s="113" t="s">
        <v>0</v>
      </c>
      <c r="D5" s="113" t="s">
        <v>1</v>
      </c>
      <c r="E5" s="115" t="s">
        <v>34</v>
      </c>
      <c r="F5" s="115"/>
      <c r="G5" s="115"/>
      <c r="H5" s="116"/>
      <c r="I5" s="117" t="s">
        <v>5</v>
      </c>
      <c r="J5" s="119" t="s">
        <v>33</v>
      </c>
      <c r="K5" s="120"/>
      <c r="L5" s="120"/>
      <c r="M5" s="121"/>
      <c r="N5" s="129" t="s">
        <v>5</v>
      </c>
      <c r="O5" s="124" t="s">
        <v>35</v>
      </c>
      <c r="P5" s="115"/>
      <c r="Q5" s="115"/>
      <c r="R5" s="116"/>
      <c r="S5" s="125" t="s">
        <v>5</v>
      </c>
      <c r="T5" s="124" t="s">
        <v>32</v>
      </c>
      <c r="U5" s="115"/>
      <c r="V5" s="115"/>
      <c r="W5" s="116"/>
      <c r="X5" s="125" t="s">
        <v>5</v>
      </c>
      <c r="Y5" s="124" t="s">
        <v>31</v>
      </c>
      <c r="Z5" s="115"/>
      <c r="AA5" s="115"/>
      <c r="AB5" s="116"/>
      <c r="AC5" s="117" t="s">
        <v>5</v>
      </c>
      <c r="AD5" s="134" t="s">
        <v>71</v>
      </c>
      <c r="AE5" s="135"/>
      <c r="AF5" s="135"/>
      <c r="AG5" s="136"/>
      <c r="AH5" s="137" t="s">
        <v>5</v>
      </c>
      <c r="AI5" s="131" t="s">
        <v>30</v>
      </c>
      <c r="AJ5" s="131"/>
      <c r="AK5" s="131"/>
      <c r="AL5" s="132"/>
      <c r="AM5" s="125" t="s">
        <v>5</v>
      </c>
      <c r="AN5" s="9" t="s">
        <v>2</v>
      </c>
      <c r="AO5" s="122" t="s">
        <v>4</v>
      </c>
      <c r="AP5" s="127" t="s">
        <v>14</v>
      </c>
    </row>
    <row r="6" spans="2:42" ht="30.75" thickBot="1">
      <c r="B6" s="112"/>
      <c r="C6" s="114"/>
      <c r="D6" s="114"/>
      <c r="E6" s="7" t="s">
        <v>6</v>
      </c>
      <c r="F6" s="4" t="s">
        <v>7</v>
      </c>
      <c r="G6" s="70" t="s">
        <v>8</v>
      </c>
      <c r="H6" s="72" t="s">
        <v>9</v>
      </c>
      <c r="I6" s="118"/>
      <c r="J6" s="5" t="s">
        <v>6</v>
      </c>
      <c r="K6" s="6" t="s">
        <v>10</v>
      </c>
      <c r="L6" s="74" t="s">
        <v>8</v>
      </c>
      <c r="M6" s="72" t="s">
        <v>9</v>
      </c>
      <c r="N6" s="130"/>
      <c r="O6" s="48" t="s">
        <v>6</v>
      </c>
      <c r="P6" s="49" t="s">
        <v>10</v>
      </c>
      <c r="Q6" s="75" t="s">
        <v>8</v>
      </c>
      <c r="R6" s="78" t="s">
        <v>9</v>
      </c>
      <c r="S6" s="126"/>
      <c r="T6" s="44" t="s">
        <v>6</v>
      </c>
      <c r="U6" s="45" t="s">
        <v>10</v>
      </c>
      <c r="V6" s="81" t="s">
        <v>8</v>
      </c>
      <c r="W6" s="78" t="s">
        <v>9</v>
      </c>
      <c r="X6" s="126"/>
      <c r="Y6" s="44" t="s">
        <v>6</v>
      </c>
      <c r="Z6" s="45" t="s">
        <v>20</v>
      </c>
      <c r="AA6" s="81" t="s">
        <v>8</v>
      </c>
      <c r="AB6" s="78" t="s">
        <v>9</v>
      </c>
      <c r="AC6" s="133"/>
      <c r="AD6" s="10" t="s">
        <v>6</v>
      </c>
      <c r="AE6" s="11" t="s">
        <v>10</v>
      </c>
      <c r="AF6" s="84" t="s">
        <v>8</v>
      </c>
      <c r="AG6" s="72" t="s">
        <v>9</v>
      </c>
      <c r="AH6" s="138"/>
      <c r="AI6" s="68" t="s">
        <v>28</v>
      </c>
      <c r="AJ6" s="11" t="s">
        <v>20</v>
      </c>
      <c r="AK6" s="84" t="s">
        <v>29</v>
      </c>
      <c r="AL6" s="72" t="s">
        <v>9</v>
      </c>
      <c r="AM6" s="130"/>
      <c r="AN6" s="8">
        <v>1</v>
      </c>
      <c r="AO6" s="123"/>
      <c r="AP6" s="128"/>
    </row>
    <row r="7" spans="2:42" ht="24.95" customHeight="1" thickBot="1">
      <c r="B7" s="60">
        <v>1</v>
      </c>
      <c r="C7" s="65" t="s">
        <v>36</v>
      </c>
      <c r="D7" s="55" t="s">
        <v>37</v>
      </c>
      <c r="E7" s="28">
        <v>40</v>
      </c>
      <c r="F7" s="30">
        <v>67.5</v>
      </c>
      <c r="G7" s="31">
        <f>F7/2</f>
        <v>33.75</v>
      </c>
      <c r="H7" s="73">
        <f>E7+G7</f>
        <v>73.75</v>
      </c>
      <c r="I7" s="71" t="str">
        <f t="shared" ref="I7:I22" si="0">IF(AND(E7&lt;20,G7&lt;20),"Module Repeat",IF(AND(E7&gt;=20,G7&gt;=20,H7&gt;=50),"Pass","Re-assessment"))</f>
        <v>Pass</v>
      </c>
      <c r="J7" s="32">
        <v>42.5</v>
      </c>
      <c r="K7" s="29">
        <v>71</v>
      </c>
      <c r="L7" s="31">
        <f>K7/2</f>
        <v>35.5</v>
      </c>
      <c r="M7" s="73">
        <f>J7+L7</f>
        <v>78</v>
      </c>
      <c r="N7" s="71" t="str">
        <f t="shared" ref="N7:N22" si="1">IF(AND(J7&lt;20,L7&lt;20),"Module Repeat",IF(AND(J7&gt;=20,L7&gt;=20,M7&gt;=50),"Pass","Re-assessment"))</f>
        <v>Pass</v>
      </c>
      <c r="O7" s="46">
        <v>41</v>
      </c>
      <c r="P7" s="50">
        <v>84</v>
      </c>
      <c r="Q7" s="51">
        <f>P7/2</f>
        <v>42</v>
      </c>
      <c r="R7" s="79">
        <f>O7+Q7</f>
        <v>83</v>
      </c>
      <c r="S7" s="76" t="str">
        <f t="shared" ref="S7:S22" si="2">IF(AND(O7&lt;20,Q7&lt;20),"Module Repeat",IF(AND(O7&gt;=20,Q7&gt;=20,R7&gt;=50),"Pass","Re-assessment"))</f>
        <v>Pass</v>
      </c>
      <c r="T7" s="46">
        <v>44</v>
      </c>
      <c r="U7" s="47">
        <v>57.5</v>
      </c>
      <c r="V7" s="51">
        <f>U7/2</f>
        <v>28.75</v>
      </c>
      <c r="W7" s="79">
        <f>T7+V7</f>
        <v>72.75</v>
      </c>
      <c r="X7" s="82" t="str">
        <f>IF(AND(T7&lt;20,V7&lt;20),"Module Repeat",IF(AND(T7&gt;=20,V7&gt;=20,W7&gt;=50),"Pass","Re-assessment"))</f>
        <v>Pass</v>
      </c>
      <c r="Y7" s="53">
        <v>41</v>
      </c>
      <c r="Z7" s="47">
        <v>67.5</v>
      </c>
      <c r="AA7" s="51">
        <f>Z7/2</f>
        <v>33.75</v>
      </c>
      <c r="AB7" s="79">
        <f t="shared" ref="AB7:AB22" si="3">Y7+AA7</f>
        <v>74.75</v>
      </c>
      <c r="AC7" s="51" t="str">
        <f>IF(AND(Y7&lt;20,AA7&lt;20),"Module Repeat",IF(AND(Y7&gt;=20,AA7&gt;=20,AB7&gt;=50),"Pass","Re-assessment"))</f>
        <v>Pass</v>
      </c>
      <c r="AD7" s="46"/>
      <c r="AE7" s="50"/>
      <c r="AF7" s="51"/>
      <c r="AG7" s="79"/>
      <c r="AH7" s="79"/>
      <c r="AI7" s="52">
        <v>39.9</v>
      </c>
      <c r="AJ7" s="50">
        <v>54</v>
      </c>
      <c r="AK7" s="51">
        <f t="shared" ref="AK7:AK21" si="4">AJ7/100*40</f>
        <v>21.6</v>
      </c>
      <c r="AL7" s="79">
        <f t="shared" ref="AL7:AL21" si="5">AI7+AK7</f>
        <v>61.5</v>
      </c>
      <c r="AM7" s="76" t="str">
        <f t="shared" ref="AM7:AM22" si="6">IF(AND(AI7&lt;20,AK7&lt;20),"Module Repeat",IF(AND(AI7&gt;=20,AK7&gt;=20,AL7&gt;=50),"Pass","Re-assessment"))</f>
        <v>Pass</v>
      </c>
      <c r="AN7" s="12">
        <f t="shared" ref="AN7:AN22" si="7">(H7+M7+R7+W7+AL7)/500*100</f>
        <v>73.8</v>
      </c>
      <c r="AO7" s="13">
        <f>COUNTIF(E7:AM7,"Pass")</f>
        <v>6</v>
      </c>
      <c r="AP7" s="14" t="str">
        <f t="shared" ref="AP7:AP22" si="8">IF(AO7&gt;=3,"Promoted","Semester Repeat")</f>
        <v>Promoted</v>
      </c>
    </row>
    <row r="8" spans="2:42" ht="24.95" customHeight="1" thickBot="1">
      <c r="B8" s="61">
        <v>2</v>
      </c>
      <c r="C8" s="66" t="s">
        <v>38</v>
      </c>
      <c r="D8" s="62" t="s">
        <v>39</v>
      </c>
      <c r="E8" s="33">
        <v>39</v>
      </c>
      <c r="F8" s="15">
        <v>73</v>
      </c>
      <c r="G8" s="31">
        <f t="shared" ref="G8:G22" si="9">F8/2</f>
        <v>36.5</v>
      </c>
      <c r="H8" s="73">
        <f t="shared" ref="H8:H22" si="10">E8+G8</f>
        <v>75.5</v>
      </c>
      <c r="I8" s="71" t="str">
        <f t="shared" si="0"/>
        <v>Pass</v>
      </c>
      <c r="J8" s="34">
        <v>42</v>
      </c>
      <c r="K8" s="26">
        <v>70.5</v>
      </c>
      <c r="L8" s="31">
        <f t="shared" ref="L8:L22" si="11">K8/2</f>
        <v>35.25</v>
      </c>
      <c r="M8" s="73">
        <f t="shared" ref="M8:M22" si="12">J8+L8</f>
        <v>77.25</v>
      </c>
      <c r="N8" s="71" t="str">
        <f t="shared" si="1"/>
        <v>Pass</v>
      </c>
      <c r="O8" s="16">
        <v>37.33</v>
      </c>
      <c r="P8" s="15">
        <v>77</v>
      </c>
      <c r="Q8" s="69">
        <f t="shared" ref="Q8:Q22" si="13">P8/2</f>
        <v>38.5</v>
      </c>
      <c r="R8" s="80">
        <f t="shared" ref="R8:R22" si="14">O8+Q8</f>
        <v>75.83</v>
      </c>
      <c r="S8" s="77" t="str">
        <f t="shared" si="2"/>
        <v>Pass</v>
      </c>
      <c r="T8" s="16">
        <v>39.5</v>
      </c>
      <c r="U8" s="15">
        <v>55</v>
      </c>
      <c r="V8" s="31">
        <f t="shared" ref="V8:V22" si="15">U8/2</f>
        <v>27.5</v>
      </c>
      <c r="W8" s="73">
        <f t="shared" ref="W8:W22" si="16">T8+V8</f>
        <v>67</v>
      </c>
      <c r="X8" s="71" t="str">
        <f t="shared" ref="X8:X22" si="17">IF(AND(T8&lt;20,V8&lt;20),"Module Repeat",IF(AND(T8&gt;=20,V8&gt;=20,W8&gt;=50),"Pass","Re-assessment"))</f>
        <v>Pass</v>
      </c>
      <c r="Y8" s="16">
        <v>36</v>
      </c>
      <c r="Z8" s="15">
        <v>68.5</v>
      </c>
      <c r="AA8" s="51">
        <f t="shared" ref="AA8:AA22" si="18">Z8/2</f>
        <v>34.25</v>
      </c>
      <c r="AB8" s="79">
        <f t="shared" si="3"/>
        <v>70.25</v>
      </c>
      <c r="AC8" s="51" t="str">
        <f t="shared" ref="AC8:AC22" si="19">IF(AND(Y8&lt;20,AA8&lt;20),"Module Repeat",IF(AND(Y8&gt;=20,AA8&gt;=20,AB8&gt;=50),"Pass","Re-assessment"))</f>
        <v>Pass</v>
      </c>
      <c r="AD8" s="16"/>
      <c r="AE8" s="15"/>
      <c r="AF8" s="51"/>
      <c r="AG8" s="79"/>
      <c r="AH8" s="79"/>
      <c r="AI8" s="27">
        <v>38.4</v>
      </c>
      <c r="AJ8" s="15">
        <v>67</v>
      </c>
      <c r="AK8" s="106">
        <f t="shared" si="4"/>
        <v>26.8</v>
      </c>
      <c r="AL8" s="79">
        <f t="shared" si="5"/>
        <v>65.2</v>
      </c>
      <c r="AM8" s="77" t="str">
        <f t="shared" si="6"/>
        <v>Pass</v>
      </c>
      <c r="AN8" s="12">
        <f t="shared" si="7"/>
        <v>72.155999999999992</v>
      </c>
      <c r="AO8" s="13">
        <f t="shared" ref="AO8:AO22" si="20">COUNTIF(E8:AM8,"Pass")</f>
        <v>6</v>
      </c>
      <c r="AP8" s="14" t="str">
        <f t="shared" si="8"/>
        <v>Promoted</v>
      </c>
    </row>
    <row r="9" spans="2:42" ht="24.95" customHeight="1" thickBot="1">
      <c r="B9" s="61">
        <v>3</v>
      </c>
      <c r="C9" s="66" t="s">
        <v>40</v>
      </c>
      <c r="D9" s="57" t="s">
        <v>41</v>
      </c>
      <c r="E9" s="33">
        <v>31</v>
      </c>
      <c r="F9" s="15">
        <v>62</v>
      </c>
      <c r="G9" s="31">
        <f t="shared" si="9"/>
        <v>31</v>
      </c>
      <c r="H9" s="73">
        <f t="shared" si="10"/>
        <v>62</v>
      </c>
      <c r="I9" s="71" t="str">
        <f t="shared" si="0"/>
        <v>Pass</v>
      </c>
      <c r="J9" s="34">
        <v>41</v>
      </c>
      <c r="K9" s="26">
        <v>67</v>
      </c>
      <c r="L9" s="31">
        <f t="shared" si="11"/>
        <v>33.5</v>
      </c>
      <c r="M9" s="73">
        <f t="shared" si="12"/>
        <v>74.5</v>
      </c>
      <c r="N9" s="71" t="str">
        <f t="shared" si="1"/>
        <v>Pass</v>
      </c>
      <c r="O9" s="16">
        <v>30</v>
      </c>
      <c r="P9" s="15">
        <v>61.5</v>
      </c>
      <c r="Q9" s="69">
        <f t="shared" si="13"/>
        <v>30.75</v>
      </c>
      <c r="R9" s="80">
        <f t="shared" si="14"/>
        <v>60.75</v>
      </c>
      <c r="S9" s="77" t="str">
        <f t="shared" si="2"/>
        <v>Pass</v>
      </c>
      <c r="T9" s="16">
        <v>40</v>
      </c>
      <c r="U9" s="15">
        <v>64</v>
      </c>
      <c r="V9" s="31">
        <f t="shared" si="15"/>
        <v>32</v>
      </c>
      <c r="W9" s="73">
        <f t="shared" si="16"/>
        <v>72</v>
      </c>
      <c r="X9" s="71" t="str">
        <f t="shared" si="17"/>
        <v>Pass</v>
      </c>
      <c r="Y9" s="16">
        <v>32.5</v>
      </c>
      <c r="Z9" s="15">
        <v>61</v>
      </c>
      <c r="AA9" s="51">
        <f t="shared" si="18"/>
        <v>30.5</v>
      </c>
      <c r="AB9" s="79">
        <f t="shared" si="3"/>
        <v>63</v>
      </c>
      <c r="AC9" s="51" t="str">
        <f t="shared" si="19"/>
        <v>Pass</v>
      </c>
      <c r="AD9" s="16"/>
      <c r="AE9" s="15"/>
      <c r="AF9" s="51"/>
      <c r="AG9" s="79"/>
      <c r="AH9" s="79"/>
      <c r="AI9" s="27">
        <v>36.9</v>
      </c>
      <c r="AJ9" s="15">
        <v>63.5</v>
      </c>
      <c r="AK9" s="106">
        <f t="shared" si="4"/>
        <v>25.4</v>
      </c>
      <c r="AL9" s="79">
        <f t="shared" si="5"/>
        <v>62.3</v>
      </c>
      <c r="AM9" s="77" t="str">
        <f t="shared" si="6"/>
        <v>Pass</v>
      </c>
      <c r="AN9" s="12">
        <f t="shared" si="7"/>
        <v>66.31</v>
      </c>
      <c r="AO9" s="13">
        <f t="shared" si="20"/>
        <v>6</v>
      </c>
      <c r="AP9" s="14" t="str">
        <f t="shared" si="8"/>
        <v>Promoted</v>
      </c>
    </row>
    <row r="10" spans="2:42" ht="24.95" customHeight="1" thickBot="1">
      <c r="B10" s="61">
        <v>4</v>
      </c>
      <c r="C10" s="66" t="s">
        <v>42</v>
      </c>
      <c r="D10" s="57" t="s">
        <v>43</v>
      </c>
      <c r="E10" s="33">
        <v>44</v>
      </c>
      <c r="F10" s="15">
        <v>81.5</v>
      </c>
      <c r="G10" s="31">
        <f t="shared" si="9"/>
        <v>40.75</v>
      </c>
      <c r="H10" s="73">
        <f t="shared" si="10"/>
        <v>84.75</v>
      </c>
      <c r="I10" s="71" t="str">
        <f t="shared" si="0"/>
        <v>Pass</v>
      </c>
      <c r="J10" s="34">
        <v>44.5</v>
      </c>
      <c r="K10" s="26">
        <v>81.5</v>
      </c>
      <c r="L10" s="31">
        <f t="shared" si="11"/>
        <v>40.75</v>
      </c>
      <c r="M10" s="73">
        <f t="shared" si="12"/>
        <v>85.25</v>
      </c>
      <c r="N10" s="71" t="str">
        <f t="shared" si="1"/>
        <v>Pass</v>
      </c>
      <c r="O10" s="16">
        <v>44</v>
      </c>
      <c r="P10" s="15">
        <v>80</v>
      </c>
      <c r="Q10" s="69">
        <f t="shared" si="13"/>
        <v>40</v>
      </c>
      <c r="R10" s="80">
        <f t="shared" si="14"/>
        <v>84</v>
      </c>
      <c r="S10" s="77" t="str">
        <f t="shared" si="2"/>
        <v>Pass</v>
      </c>
      <c r="T10" s="16">
        <v>44.5</v>
      </c>
      <c r="U10" s="15">
        <v>72.5</v>
      </c>
      <c r="V10" s="31">
        <f t="shared" si="15"/>
        <v>36.25</v>
      </c>
      <c r="W10" s="73">
        <f t="shared" si="16"/>
        <v>80.75</v>
      </c>
      <c r="X10" s="71" t="str">
        <f t="shared" si="17"/>
        <v>Pass</v>
      </c>
      <c r="Y10" s="16">
        <v>35.5</v>
      </c>
      <c r="Z10" s="15">
        <v>70</v>
      </c>
      <c r="AA10" s="51">
        <f t="shared" si="18"/>
        <v>35</v>
      </c>
      <c r="AB10" s="79">
        <f t="shared" si="3"/>
        <v>70.5</v>
      </c>
      <c r="AC10" s="51" t="str">
        <f t="shared" si="19"/>
        <v>Pass</v>
      </c>
      <c r="AD10" s="16">
        <v>43</v>
      </c>
      <c r="AE10" s="15">
        <v>81.5</v>
      </c>
      <c r="AF10" s="51">
        <f>AE10/100*50</f>
        <v>40.75</v>
      </c>
      <c r="AG10" s="79">
        <f t="shared" ref="AG10:AG22" si="21">AD10+AF10</f>
        <v>83.75</v>
      </c>
      <c r="AH10" s="79" t="str">
        <f t="shared" ref="AH10:AH22" si="22">IF(AND(AD10&lt;20,AF10&lt;20),"Module Repeat",IF(AND(AD10&gt;=20,AF10&gt;=20,AG10&gt;=50),"Pass","Re-assessment"))</f>
        <v>Pass</v>
      </c>
      <c r="AI10" s="27"/>
      <c r="AJ10" s="15"/>
      <c r="AK10" s="106"/>
      <c r="AL10" s="79"/>
      <c r="AM10" s="77" t="str">
        <f t="shared" si="6"/>
        <v>Module Repeat</v>
      </c>
      <c r="AN10" s="12">
        <f t="shared" si="7"/>
        <v>66.95</v>
      </c>
      <c r="AO10" s="13">
        <f t="shared" si="20"/>
        <v>6</v>
      </c>
      <c r="AP10" s="14" t="str">
        <f t="shared" si="8"/>
        <v>Promoted</v>
      </c>
    </row>
    <row r="11" spans="2:42" ht="24.95" customHeight="1" thickBot="1">
      <c r="B11" s="61">
        <v>5</v>
      </c>
      <c r="C11" s="66" t="s">
        <v>44</v>
      </c>
      <c r="D11" s="57" t="s">
        <v>45</v>
      </c>
      <c r="E11" s="33">
        <v>36</v>
      </c>
      <c r="F11" s="15">
        <v>70</v>
      </c>
      <c r="G11" s="31">
        <f t="shared" si="9"/>
        <v>35</v>
      </c>
      <c r="H11" s="73">
        <f t="shared" si="10"/>
        <v>71</v>
      </c>
      <c r="I11" s="71" t="str">
        <f t="shared" si="0"/>
        <v>Pass</v>
      </c>
      <c r="J11" s="34">
        <v>40.5</v>
      </c>
      <c r="K11" s="26">
        <v>70</v>
      </c>
      <c r="L11" s="31">
        <f t="shared" si="11"/>
        <v>35</v>
      </c>
      <c r="M11" s="73">
        <f t="shared" si="12"/>
        <v>75.5</v>
      </c>
      <c r="N11" s="71" t="str">
        <f t="shared" si="1"/>
        <v>Pass</v>
      </c>
      <c r="O11" s="16">
        <v>36.83</v>
      </c>
      <c r="P11" s="15">
        <v>71</v>
      </c>
      <c r="Q11" s="69">
        <f t="shared" si="13"/>
        <v>35.5</v>
      </c>
      <c r="R11" s="80">
        <f t="shared" si="14"/>
        <v>72.33</v>
      </c>
      <c r="S11" s="77" t="str">
        <f t="shared" si="2"/>
        <v>Pass</v>
      </c>
      <c r="T11" s="16">
        <v>39.5</v>
      </c>
      <c r="U11" s="15">
        <v>66.5</v>
      </c>
      <c r="V11" s="31">
        <f t="shared" si="15"/>
        <v>33.25</v>
      </c>
      <c r="W11" s="73">
        <f t="shared" si="16"/>
        <v>72.75</v>
      </c>
      <c r="X11" s="71" t="str">
        <f t="shared" si="17"/>
        <v>Pass</v>
      </c>
      <c r="Y11" s="16">
        <v>42</v>
      </c>
      <c r="Z11" s="15">
        <v>60</v>
      </c>
      <c r="AA11" s="51">
        <f t="shared" si="18"/>
        <v>30</v>
      </c>
      <c r="AB11" s="79">
        <f t="shared" si="3"/>
        <v>72</v>
      </c>
      <c r="AC11" s="51" t="str">
        <f t="shared" si="19"/>
        <v>Pass</v>
      </c>
      <c r="AD11" s="16">
        <v>40</v>
      </c>
      <c r="AE11" s="15">
        <v>66</v>
      </c>
      <c r="AF11" s="51">
        <f t="shared" ref="AF11:AF22" si="23">AE11/100*50</f>
        <v>33</v>
      </c>
      <c r="AG11" s="79">
        <f t="shared" si="21"/>
        <v>73</v>
      </c>
      <c r="AH11" s="79" t="str">
        <f t="shared" si="22"/>
        <v>Pass</v>
      </c>
      <c r="AI11" s="27"/>
      <c r="AJ11" s="15"/>
      <c r="AK11" s="106"/>
      <c r="AL11" s="79"/>
      <c r="AM11" s="77" t="str">
        <f t="shared" si="6"/>
        <v>Module Repeat</v>
      </c>
      <c r="AN11" s="12">
        <f t="shared" si="7"/>
        <v>58.316000000000003</v>
      </c>
      <c r="AO11" s="13">
        <f t="shared" si="20"/>
        <v>6</v>
      </c>
      <c r="AP11" s="14" t="str">
        <f t="shared" si="8"/>
        <v>Promoted</v>
      </c>
    </row>
    <row r="12" spans="2:42" ht="24.95" customHeight="1" thickBot="1">
      <c r="B12" s="61">
        <v>6</v>
      </c>
      <c r="C12" s="66" t="s">
        <v>46</v>
      </c>
      <c r="D12" s="57" t="s">
        <v>47</v>
      </c>
      <c r="E12" s="33">
        <v>38</v>
      </c>
      <c r="F12" s="15">
        <v>69</v>
      </c>
      <c r="G12" s="31">
        <f t="shared" si="9"/>
        <v>34.5</v>
      </c>
      <c r="H12" s="73">
        <f t="shared" si="10"/>
        <v>72.5</v>
      </c>
      <c r="I12" s="71" t="str">
        <f t="shared" si="0"/>
        <v>Pass</v>
      </c>
      <c r="J12" s="34">
        <v>42</v>
      </c>
      <c r="K12" s="26">
        <v>69.5</v>
      </c>
      <c r="L12" s="31">
        <f t="shared" si="11"/>
        <v>34.75</v>
      </c>
      <c r="M12" s="73">
        <f t="shared" si="12"/>
        <v>76.75</v>
      </c>
      <c r="N12" s="71" t="str">
        <f t="shared" si="1"/>
        <v>Pass</v>
      </c>
      <c r="O12" s="16">
        <v>35.83</v>
      </c>
      <c r="P12" s="15">
        <v>70.5</v>
      </c>
      <c r="Q12" s="69">
        <f t="shared" si="13"/>
        <v>35.25</v>
      </c>
      <c r="R12" s="80">
        <f t="shared" si="14"/>
        <v>71.08</v>
      </c>
      <c r="S12" s="77" t="str">
        <f t="shared" si="2"/>
        <v>Pass</v>
      </c>
      <c r="T12" s="16">
        <v>35.5</v>
      </c>
      <c r="U12" s="15">
        <v>65</v>
      </c>
      <c r="V12" s="31">
        <f t="shared" si="15"/>
        <v>32.5</v>
      </c>
      <c r="W12" s="73">
        <f t="shared" si="16"/>
        <v>68</v>
      </c>
      <c r="X12" s="71" t="str">
        <f t="shared" si="17"/>
        <v>Pass</v>
      </c>
      <c r="Y12" s="16">
        <v>36.5</v>
      </c>
      <c r="Z12" s="15">
        <v>63</v>
      </c>
      <c r="AA12" s="51">
        <f t="shared" si="18"/>
        <v>31.5</v>
      </c>
      <c r="AB12" s="79">
        <f t="shared" si="3"/>
        <v>68</v>
      </c>
      <c r="AC12" s="51" t="str">
        <f t="shared" si="19"/>
        <v>Pass</v>
      </c>
      <c r="AD12" s="16"/>
      <c r="AE12" s="15"/>
      <c r="AF12" s="51"/>
      <c r="AG12" s="79"/>
      <c r="AH12" s="79"/>
      <c r="AI12" s="27">
        <v>39.299999999999997</v>
      </c>
      <c r="AJ12" s="15">
        <v>53.5</v>
      </c>
      <c r="AK12" s="106">
        <f t="shared" si="4"/>
        <v>21.400000000000002</v>
      </c>
      <c r="AL12" s="79">
        <f t="shared" si="5"/>
        <v>60.7</v>
      </c>
      <c r="AM12" s="77" t="str">
        <f t="shared" si="6"/>
        <v>Pass</v>
      </c>
      <c r="AN12" s="12">
        <f t="shared" si="7"/>
        <v>69.805999999999983</v>
      </c>
      <c r="AO12" s="13">
        <f t="shared" si="20"/>
        <v>6</v>
      </c>
      <c r="AP12" s="14" t="str">
        <f t="shared" si="8"/>
        <v>Promoted</v>
      </c>
    </row>
    <row r="13" spans="2:42" ht="24.95" customHeight="1" thickBot="1">
      <c r="B13" s="61">
        <v>7</v>
      </c>
      <c r="C13" s="66" t="s">
        <v>48</v>
      </c>
      <c r="D13" s="57" t="s">
        <v>49</v>
      </c>
      <c r="E13" s="33">
        <v>44</v>
      </c>
      <c r="F13" s="15">
        <v>79</v>
      </c>
      <c r="G13" s="31">
        <f t="shared" si="9"/>
        <v>39.5</v>
      </c>
      <c r="H13" s="73">
        <f t="shared" si="10"/>
        <v>83.5</v>
      </c>
      <c r="I13" s="71" t="str">
        <f t="shared" si="0"/>
        <v>Pass</v>
      </c>
      <c r="J13" s="34">
        <v>41</v>
      </c>
      <c r="K13" s="26">
        <v>75.5</v>
      </c>
      <c r="L13" s="31">
        <f t="shared" si="11"/>
        <v>37.75</v>
      </c>
      <c r="M13" s="73">
        <f t="shared" si="12"/>
        <v>78.75</v>
      </c>
      <c r="N13" s="71" t="str">
        <f t="shared" si="1"/>
        <v>Pass</v>
      </c>
      <c r="O13" s="16">
        <v>42.5</v>
      </c>
      <c r="P13" s="15">
        <v>77</v>
      </c>
      <c r="Q13" s="69">
        <f t="shared" si="13"/>
        <v>38.5</v>
      </c>
      <c r="R13" s="80">
        <f t="shared" si="14"/>
        <v>81</v>
      </c>
      <c r="S13" s="77" t="str">
        <f t="shared" si="2"/>
        <v>Pass</v>
      </c>
      <c r="T13" s="16">
        <v>45</v>
      </c>
      <c r="U13" s="15">
        <v>57.5</v>
      </c>
      <c r="V13" s="31">
        <f t="shared" si="15"/>
        <v>28.75</v>
      </c>
      <c r="W13" s="73">
        <f t="shared" si="16"/>
        <v>73.75</v>
      </c>
      <c r="X13" s="71" t="str">
        <f t="shared" si="17"/>
        <v>Pass</v>
      </c>
      <c r="Y13" s="16">
        <v>41</v>
      </c>
      <c r="Z13" s="15">
        <v>76</v>
      </c>
      <c r="AA13" s="51">
        <f t="shared" si="18"/>
        <v>38</v>
      </c>
      <c r="AB13" s="79">
        <f t="shared" si="3"/>
        <v>79</v>
      </c>
      <c r="AC13" s="51" t="str">
        <f t="shared" si="19"/>
        <v>Pass</v>
      </c>
      <c r="AD13" s="16">
        <v>44</v>
      </c>
      <c r="AE13" s="15">
        <v>78</v>
      </c>
      <c r="AF13" s="51">
        <f t="shared" si="23"/>
        <v>39</v>
      </c>
      <c r="AG13" s="79">
        <f t="shared" si="21"/>
        <v>83</v>
      </c>
      <c r="AH13" s="79" t="str">
        <f t="shared" si="22"/>
        <v>Pass</v>
      </c>
      <c r="AI13" s="27"/>
      <c r="AJ13" s="15"/>
      <c r="AK13" s="106"/>
      <c r="AL13" s="79"/>
      <c r="AM13" s="77" t="str">
        <f t="shared" si="6"/>
        <v>Module Repeat</v>
      </c>
      <c r="AN13" s="12">
        <f t="shared" si="7"/>
        <v>63.4</v>
      </c>
      <c r="AO13" s="13">
        <f t="shared" si="20"/>
        <v>6</v>
      </c>
      <c r="AP13" s="14" t="str">
        <f t="shared" si="8"/>
        <v>Promoted</v>
      </c>
    </row>
    <row r="14" spans="2:42" ht="24.95" customHeight="1" thickBot="1">
      <c r="B14" s="61">
        <v>8</v>
      </c>
      <c r="C14" s="66" t="s">
        <v>50</v>
      </c>
      <c r="D14" s="57" t="s">
        <v>51</v>
      </c>
      <c r="E14" s="33">
        <v>41</v>
      </c>
      <c r="F14" s="15">
        <v>78</v>
      </c>
      <c r="G14" s="31">
        <f t="shared" si="9"/>
        <v>39</v>
      </c>
      <c r="H14" s="73">
        <f t="shared" si="10"/>
        <v>80</v>
      </c>
      <c r="I14" s="71" t="str">
        <f t="shared" si="0"/>
        <v>Pass</v>
      </c>
      <c r="J14" s="34">
        <v>44.5</v>
      </c>
      <c r="K14" s="26">
        <v>80.5</v>
      </c>
      <c r="L14" s="31">
        <f t="shared" si="11"/>
        <v>40.25</v>
      </c>
      <c r="M14" s="73">
        <f t="shared" si="12"/>
        <v>84.75</v>
      </c>
      <c r="N14" s="71" t="str">
        <f t="shared" si="1"/>
        <v>Pass</v>
      </c>
      <c r="O14" s="16">
        <v>36.5</v>
      </c>
      <c r="P14" s="15">
        <v>70</v>
      </c>
      <c r="Q14" s="69">
        <f t="shared" si="13"/>
        <v>35</v>
      </c>
      <c r="R14" s="80">
        <f t="shared" si="14"/>
        <v>71.5</v>
      </c>
      <c r="S14" s="77" t="str">
        <f t="shared" si="2"/>
        <v>Pass</v>
      </c>
      <c r="T14" s="16">
        <v>46.5</v>
      </c>
      <c r="U14" s="15">
        <v>70.5</v>
      </c>
      <c r="V14" s="31">
        <f t="shared" si="15"/>
        <v>35.25</v>
      </c>
      <c r="W14" s="73">
        <f t="shared" si="16"/>
        <v>81.75</v>
      </c>
      <c r="X14" s="71" t="str">
        <f t="shared" si="17"/>
        <v>Pass</v>
      </c>
      <c r="Y14" s="16">
        <v>39</v>
      </c>
      <c r="Z14" s="15">
        <v>76</v>
      </c>
      <c r="AA14" s="51">
        <f t="shared" si="18"/>
        <v>38</v>
      </c>
      <c r="AB14" s="79">
        <f t="shared" si="3"/>
        <v>77</v>
      </c>
      <c r="AC14" s="51" t="str">
        <f t="shared" si="19"/>
        <v>Pass</v>
      </c>
      <c r="AD14" s="16"/>
      <c r="AE14" s="15"/>
      <c r="AF14" s="51"/>
      <c r="AG14" s="79"/>
      <c r="AH14" s="79"/>
      <c r="AI14" s="27">
        <v>45.3</v>
      </c>
      <c r="AJ14" s="15">
        <v>66</v>
      </c>
      <c r="AK14" s="106">
        <f t="shared" si="4"/>
        <v>26.400000000000002</v>
      </c>
      <c r="AL14" s="79">
        <f t="shared" si="5"/>
        <v>71.7</v>
      </c>
      <c r="AM14" s="77" t="str">
        <f t="shared" si="6"/>
        <v>Pass</v>
      </c>
      <c r="AN14" s="12">
        <f t="shared" si="7"/>
        <v>77.94</v>
      </c>
      <c r="AO14" s="13">
        <f t="shared" si="20"/>
        <v>6</v>
      </c>
      <c r="AP14" s="14" t="str">
        <f t="shared" si="8"/>
        <v>Promoted</v>
      </c>
    </row>
    <row r="15" spans="2:42" ht="24.95" customHeight="1" thickBot="1">
      <c r="B15" s="61">
        <v>9</v>
      </c>
      <c r="C15" s="66" t="s">
        <v>52</v>
      </c>
      <c r="D15" s="57" t="s">
        <v>53</v>
      </c>
      <c r="E15" s="33">
        <v>41</v>
      </c>
      <c r="F15" s="15">
        <v>68</v>
      </c>
      <c r="G15" s="31">
        <f t="shared" si="9"/>
        <v>34</v>
      </c>
      <c r="H15" s="73">
        <f t="shared" si="10"/>
        <v>75</v>
      </c>
      <c r="I15" s="71" t="str">
        <f t="shared" si="0"/>
        <v>Pass</v>
      </c>
      <c r="J15" s="34">
        <v>42</v>
      </c>
      <c r="K15" s="26">
        <v>57.5</v>
      </c>
      <c r="L15" s="31">
        <f t="shared" si="11"/>
        <v>28.75</v>
      </c>
      <c r="M15" s="73">
        <f t="shared" si="12"/>
        <v>70.75</v>
      </c>
      <c r="N15" s="71" t="str">
        <f t="shared" si="1"/>
        <v>Pass</v>
      </c>
      <c r="O15" s="16">
        <v>36.33</v>
      </c>
      <c r="P15" s="15">
        <v>73.5</v>
      </c>
      <c r="Q15" s="69">
        <f t="shared" si="13"/>
        <v>36.75</v>
      </c>
      <c r="R15" s="80">
        <f t="shared" si="14"/>
        <v>73.08</v>
      </c>
      <c r="S15" s="77" t="str">
        <f t="shared" si="2"/>
        <v>Pass</v>
      </c>
      <c r="T15" s="16">
        <v>38</v>
      </c>
      <c r="U15" s="15">
        <v>55.5</v>
      </c>
      <c r="V15" s="31">
        <f t="shared" si="15"/>
        <v>27.75</v>
      </c>
      <c r="W15" s="73">
        <f t="shared" si="16"/>
        <v>65.75</v>
      </c>
      <c r="X15" s="71" t="str">
        <f t="shared" si="17"/>
        <v>Pass</v>
      </c>
      <c r="Y15" s="16">
        <v>36</v>
      </c>
      <c r="Z15" s="15">
        <v>69</v>
      </c>
      <c r="AA15" s="51">
        <f t="shared" si="18"/>
        <v>34.5</v>
      </c>
      <c r="AB15" s="79">
        <f t="shared" si="3"/>
        <v>70.5</v>
      </c>
      <c r="AC15" s="51" t="str">
        <f t="shared" si="19"/>
        <v>Pass</v>
      </c>
      <c r="AD15" s="16">
        <v>40</v>
      </c>
      <c r="AE15" s="15">
        <v>67</v>
      </c>
      <c r="AF15" s="51">
        <f t="shared" si="23"/>
        <v>33.5</v>
      </c>
      <c r="AG15" s="79">
        <f t="shared" si="21"/>
        <v>73.5</v>
      </c>
      <c r="AH15" s="79" t="str">
        <f t="shared" si="22"/>
        <v>Pass</v>
      </c>
      <c r="AI15" s="27"/>
      <c r="AJ15" s="15"/>
      <c r="AK15" s="106"/>
      <c r="AL15" s="79"/>
      <c r="AM15" s="77" t="str">
        <f t="shared" si="6"/>
        <v>Module Repeat</v>
      </c>
      <c r="AN15" s="12">
        <f t="shared" si="7"/>
        <v>56.915999999999997</v>
      </c>
      <c r="AO15" s="13">
        <f t="shared" si="20"/>
        <v>6</v>
      </c>
      <c r="AP15" s="14" t="str">
        <f t="shared" si="8"/>
        <v>Promoted</v>
      </c>
    </row>
    <row r="16" spans="2:42" ht="24.95" customHeight="1" thickBot="1">
      <c r="B16" s="61">
        <v>10</v>
      </c>
      <c r="C16" s="66" t="s">
        <v>54</v>
      </c>
      <c r="D16" s="57" t="s">
        <v>55</v>
      </c>
      <c r="E16" s="33">
        <v>37</v>
      </c>
      <c r="F16" s="15">
        <v>63</v>
      </c>
      <c r="G16" s="31">
        <f t="shared" si="9"/>
        <v>31.5</v>
      </c>
      <c r="H16" s="73">
        <f t="shared" si="10"/>
        <v>68.5</v>
      </c>
      <c r="I16" s="71" t="str">
        <f t="shared" si="0"/>
        <v>Pass</v>
      </c>
      <c r="J16" s="34">
        <v>42.5</v>
      </c>
      <c r="K16" s="26">
        <v>68.5</v>
      </c>
      <c r="L16" s="31">
        <f t="shared" si="11"/>
        <v>34.25</v>
      </c>
      <c r="M16" s="73">
        <f t="shared" si="12"/>
        <v>76.75</v>
      </c>
      <c r="N16" s="71" t="str">
        <f t="shared" si="1"/>
        <v>Pass</v>
      </c>
      <c r="O16" s="16">
        <v>36.83</v>
      </c>
      <c r="P16" s="15">
        <v>71.5</v>
      </c>
      <c r="Q16" s="69">
        <f t="shared" si="13"/>
        <v>35.75</v>
      </c>
      <c r="R16" s="80">
        <f t="shared" si="14"/>
        <v>72.58</v>
      </c>
      <c r="S16" s="77" t="str">
        <f t="shared" si="2"/>
        <v>Pass</v>
      </c>
      <c r="T16" s="16">
        <v>39.5</v>
      </c>
      <c r="U16" s="15">
        <v>53.5</v>
      </c>
      <c r="V16" s="31">
        <f t="shared" si="15"/>
        <v>26.75</v>
      </c>
      <c r="W16" s="73">
        <f t="shared" si="16"/>
        <v>66.25</v>
      </c>
      <c r="X16" s="71" t="str">
        <f t="shared" si="17"/>
        <v>Pass</v>
      </c>
      <c r="Y16" s="16">
        <v>38</v>
      </c>
      <c r="Z16" s="15">
        <v>64.5</v>
      </c>
      <c r="AA16" s="51">
        <f t="shared" si="18"/>
        <v>32.25</v>
      </c>
      <c r="AB16" s="79">
        <f t="shared" si="3"/>
        <v>70.25</v>
      </c>
      <c r="AC16" s="51" t="str">
        <f t="shared" si="19"/>
        <v>Pass</v>
      </c>
      <c r="AD16" s="16"/>
      <c r="AE16" s="15"/>
      <c r="AF16" s="51"/>
      <c r="AG16" s="79"/>
      <c r="AH16" s="79"/>
      <c r="AI16" s="27">
        <v>40.299999999999997</v>
      </c>
      <c r="AJ16" s="15">
        <v>59.5</v>
      </c>
      <c r="AK16" s="106">
        <f t="shared" si="4"/>
        <v>23.799999999999997</v>
      </c>
      <c r="AL16" s="79">
        <f t="shared" si="5"/>
        <v>64.099999999999994</v>
      </c>
      <c r="AM16" s="77" t="str">
        <f t="shared" si="6"/>
        <v>Pass</v>
      </c>
      <c r="AN16" s="12">
        <f t="shared" si="7"/>
        <v>69.635999999999981</v>
      </c>
      <c r="AO16" s="13">
        <f t="shared" si="20"/>
        <v>6</v>
      </c>
      <c r="AP16" s="14" t="str">
        <f t="shared" si="8"/>
        <v>Promoted</v>
      </c>
    </row>
    <row r="17" spans="2:42" ht="24.95" customHeight="1" thickBot="1">
      <c r="B17" s="61">
        <v>11</v>
      </c>
      <c r="C17" s="66" t="s">
        <v>56</v>
      </c>
      <c r="D17" s="57" t="s">
        <v>57</v>
      </c>
      <c r="E17" s="33">
        <v>40</v>
      </c>
      <c r="F17" s="15">
        <v>57</v>
      </c>
      <c r="G17" s="31">
        <f t="shared" si="9"/>
        <v>28.5</v>
      </c>
      <c r="H17" s="73">
        <f t="shared" si="10"/>
        <v>68.5</v>
      </c>
      <c r="I17" s="71" t="str">
        <f t="shared" si="0"/>
        <v>Pass</v>
      </c>
      <c r="J17" s="34">
        <v>41.5</v>
      </c>
      <c r="K17" s="26">
        <v>52.5</v>
      </c>
      <c r="L17" s="31">
        <f t="shared" si="11"/>
        <v>26.25</v>
      </c>
      <c r="M17" s="73">
        <f t="shared" si="12"/>
        <v>67.75</v>
      </c>
      <c r="N17" s="71" t="str">
        <f t="shared" si="1"/>
        <v>Pass</v>
      </c>
      <c r="O17" s="16">
        <v>35.5</v>
      </c>
      <c r="P17" s="15">
        <v>54.5</v>
      </c>
      <c r="Q17" s="69">
        <f t="shared" si="13"/>
        <v>27.25</v>
      </c>
      <c r="R17" s="80">
        <f t="shared" si="14"/>
        <v>62.75</v>
      </c>
      <c r="S17" s="77" t="str">
        <f t="shared" si="2"/>
        <v>Pass</v>
      </c>
      <c r="T17" s="16">
        <v>35.5</v>
      </c>
      <c r="U17" s="15">
        <v>53</v>
      </c>
      <c r="V17" s="31">
        <f t="shared" si="15"/>
        <v>26.5</v>
      </c>
      <c r="W17" s="73">
        <f t="shared" si="16"/>
        <v>62</v>
      </c>
      <c r="X17" s="71" t="str">
        <f t="shared" si="17"/>
        <v>Pass</v>
      </c>
      <c r="Y17" s="16">
        <v>39</v>
      </c>
      <c r="Z17" s="15">
        <v>51</v>
      </c>
      <c r="AA17" s="51">
        <f t="shared" si="18"/>
        <v>25.5</v>
      </c>
      <c r="AB17" s="79">
        <f t="shared" si="3"/>
        <v>64.5</v>
      </c>
      <c r="AC17" s="51" t="str">
        <f t="shared" si="19"/>
        <v>Pass</v>
      </c>
      <c r="AD17" s="16"/>
      <c r="AE17" s="15"/>
      <c r="AF17" s="51"/>
      <c r="AG17" s="79"/>
      <c r="AH17" s="79"/>
      <c r="AI17" s="27">
        <v>33.5</v>
      </c>
      <c r="AJ17" s="15">
        <v>55.5</v>
      </c>
      <c r="AK17" s="106">
        <f t="shared" si="4"/>
        <v>22.200000000000003</v>
      </c>
      <c r="AL17" s="79">
        <f t="shared" si="5"/>
        <v>55.7</v>
      </c>
      <c r="AM17" s="77" t="str">
        <f t="shared" si="6"/>
        <v>Pass</v>
      </c>
      <c r="AN17" s="12">
        <f t="shared" si="7"/>
        <v>63.339999999999996</v>
      </c>
      <c r="AO17" s="13">
        <f t="shared" si="20"/>
        <v>6</v>
      </c>
      <c r="AP17" s="14" t="str">
        <f t="shared" si="8"/>
        <v>Promoted</v>
      </c>
    </row>
    <row r="18" spans="2:42" ht="24.95" customHeight="1" thickBot="1">
      <c r="B18" s="61">
        <v>12</v>
      </c>
      <c r="C18" s="66" t="s">
        <v>58</v>
      </c>
      <c r="D18" s="57" t="s">
        <v>59</v>
      </c>
      <c r="E18" s="33">
        <v>41</v>
      </c>
      <c r="F18" s="15">
        <v>83.5</v>
      </c>
      <c r="G18" s="31">
        <f t="shared" si="9"/>
        <v>41.75</v>
      </c>
      <c r="H18" s="73">
        <f t="shared" si="10"/>
        <v>82.75</v>
      </c>
      <c r="I18" s="71" t="str">
        <f t="shared" si="0"/>
        <v>Pass</v>
      </c>
      <c r="J18" s="34">
        <v>40.5</v>
      </c>
      <c r="K18" s="26">
        <v>83</v>
      </c>
      <c r="L18" s="31">
        <f t="shared" si="11"/>
        <v>41.5</v>
      </c>
      <c r="M18" s="73">
        <f t="shared" si="12"/>
        <v>82</v>
      </c>
      <c r="N18" s="71" t="str">
        <f t="shared" si="1"/>
        <v>Pass</v>
      </c>
      <c r="O18" s="16">
        <v>38.33</v>
      </c>
      <c r="P18" s="15">
        <v>78</v>
      </c>
      <c r="Q18" s="69">
        <f t="shared" si="13"/>
        <v>39</v>
      </c>
      <c r="R18" s="80">
        <f t="shared" si="14"/>
        <v>77.33</v>
      </c>
      <c r="S18" s="77" t="str">
        <f t="shared" si="2"/>
        <v>Pass</v>
      </c>
      <c r="T18" s="16">
        <v>45</v>
      </c>
      <c r="U18" s="15">
        <v>77.5</v>
      </c>
      <c r="V18" s="31">
        <f t="shared" si="15"/>
        <v>38.75</v>
      </c>
      <c r="W18" s="73">
        <f t="shared" si="16"/>
        <v>83.75</v>
      </c>
      <c r="X18" s="71" t="str">
        <f t="shared" si="17"/>
        <v>Pass</v>
      </c>
      <c r="Y18" s="16">
        <v>37</v>
      </c>
      <c r="Z18" s="15">
        <v>88.5</v>
      </c>
      <c r="AA18" s="51">
        <f t="shared" si="18"/>
        <v>44.25</v>
      </c>
      <c r="AB18" s="79">
        <f t="shared" si="3"/>
        <v>81.25</v>
      </c>
      <c r="AC18" s="51" t="str">
        <f t="shared" si="19"/>
        <v>Pass</v>
      </c>
      <c r="AD18" s="16"/>
      <c r="AE18" s="15"/>
      <c r="AF18" s="51"/>
      <c r="AG18" s="79"/>
      <c r="AH18" s="79"/>
      <c r="AI18" s="27">
        <v>44.3</v>
      </c>
      <c r="AJ18" s="15">
        <v>56</v>
      </c>
      <c r="AK18" s="106">
        <f t="shared" si="4"/>
        <v>22.400000000000002</v>
      </c>
      <c r="AL18" s="79">
        <f t="shared" si="5"/>
        <v>66.7</v>
      </c>
      <c r="AM18" s="77" t="str">
        <f t="shared" si="6"/>
        <v>Pass</v>
      </c>
      <c r="AN18" s="12">
        <f t="shared" si="7"/>
        <v>78.506</v>
      </c>
      <c r="AO18" s="13">
        <f t="shared" si="20"/>
        <v>6</v>
      </c>
      <c r="AP18" s="14" t="str">
        <f t="shared" si="8"/>
        <v>Promoted</v>
      </c>
    </row>
    <row r="19" spans="2:42" ht="24.95" customHeight="1" thickBot="1">
      <c r="B19" s="61">
        <v>13</v>
      </c>
      <c r="C19" s="66" t="s">
        <v>60</v>
      </c>
      <c r="D19" s="57" t="s">
        <v>61</v>
      </c>
      <c r="E19" s="33">
        <v>36</v>
      </c>
      <c r="F19" s="15">
        <v>75</v>
      </c>
      <c r="G19" s="31">
        <f t="shared" si="9"/>
        <v>37.5</v>
      </c>
      <c r="H19" s="73">
        <f t="shared" si="10"/>
        <v>73.5</v>
      </c>
      <c r="I19" s="71" t="str">
        <f t="shared" si="0"/>
        <v>Pass</v>
      </c>
      <c r="J19" s="34">
        <v>32.5</v>
      </c>
      <c r="K19" s="26">
        <v>72</v>
      </c>
      <c r="L19" s="31">
        <f t="shared" si="11"/>
        <v>36</v>
      </c>
      <c r="M19" s="73">
        <f t="shared" si="12"/>
        <v>68.5</v>
      </c>
      <c r="N19" s="71" t="str">
        <f t="shared" si="1"/>
        <v>Pass</v>
      </c>
      <c r="O19" s="16">
        <v>33.5</v>
      </c>
      <c r="P19" s="15">
        <v>77.5</v>
      </c>
      <c r="Q19" s="69">
        <f t="shared" si="13"/>
        <v>38.75</v>
      </c>
      <c r="R19" s="80">
        <f t="shared" si="14"/>
        <v>72.25</v>
      </c>
      <c r="S19" s="77" t="str">
        <f t="shared" si="2"/>
        <v>Pass</v>
      </c>
      <c r="T19" s="16">
        <v>42</v>
      </c>
      <c r="U19" s="15">
        <v>59</v>
      </c>
      <c r="V19" s="31">
        <f t="shared" si="15"/>
        <v>29.5</v>
      </c>
      <c r="W19" s="73">
        <f t="shared" si="16"/>
        <v>71.5</v>
      </c>
      <c r="X19" s="71" t="str">
        <f t="shared" si="17"/>
        <v>Pass</v>
      </c>
      <c r="Y19" s="16">
        <v>37.5</v>
      </c>
      <c r="Z19" s="15">
        <v>77.5</v>
      </c>
      <c r="AA19" s="51">
        <f t="shared" si="18"/>
        <v>38.75</v>
      </c>
      <c r="AB19" s="79">
        <f t="shared" si="3"/>
        <v>76.25</v>
      </c>
      <c r="AC19" s="51" t="str">
        <f t="shared" si="19"/>
        <v>Pass</v>
      </c>
      <c r="AD19" s="16">
        <v>42</v>
      </c>
      <c r="AE19" s="15">
        <v>68.5</v>
      </c>
      <c r="AF19" s="51">
        <f t="shared" si="23"/>
        <v>34.25</v>
      </c>
      <c r="AG19" s="79">
        <f t="shared" si="21"/>
        <v>76.25</v>
      </c>
      <c r="AH19" s="79" t="str">
        <f t="shared" si="22"/>
        <v>Pass</v>
      </c>
      <c r="AI19" s="27"/>
      <c r="AJ19" s="15"/>
      <c r="AK19" s="106"/>
      <c r="AL19" s="79"/>
      <c r="AM19" s="77" t="str">
        <f t="shared" si="6"/>
        <v>Module Repeat</v>
      </c>
      <c r="AN19" s="12">
        <f t="shared" si="7"/>
        <v>57.15</v>
      </c>
      <c r="AO19" s="13">
        <f t="shared" si="20"/>
        <v>6</v>
      </c>
      <c r="AP19" s="14" t="str">
        <f t="shared" si="8"/>
        <v>Promoted</v>
      </c>
    </row>
    <row r="20" spans="2:42" ht="24.95" customHeight="1" thickBot="1">
      <c r="B20" s="61">
        <v>14</v>
      </c>
      <c r="C20" s="66" t="s">
        <v>62</v>
      </c>
      <c r="D20" s="57" t="s">
        <v>63</v>
      </c>
      <c r="E20" s="33">
        <v>35</v>
      </c>
      <c r="F20" s="15">
        <v>65</v>
      </c>
      <c r="G20" s="31">
        <f t="shared" si="9"/>
        <v>32.5</v>
      </c>
      <c r="H20" s="73">
        <f t="shared" si="10"/>
        <v>67.5</v>
      </c>
      <c r="I20" s="71" t="str">
        <f t="shared" si="0"/>
        <v>Pass</v>
      </c>
      <c r="J20" s="34">
        <v>40.5</v>
      </c>
      <c r="K20" s="26">
        <v>64</v>
      </c>
      <c r="L20" s="31">
        <f t="shared" si="11"/>
        <v>32</v>
      </c>
      <c r="M20" s="73">
        <f t="shared" si="12"/>
        <v>72.5</v>
      </c>
      <c r="N20" s="71" t="str">
        <f t="shared" si="1"/>
        <v>Pass</v>
      </c>
      <c r="O20" s="16">
        <v>38.5</v>
      </c>
      <c r="P20" s="15">
        <v>67.5</v>
      </c>
      <c r="Q20" s="69">
        <f t="shared" si="13"/>
        <v>33.75</v>
      </c>
      <c r="R20" s="80">
        <f t="shared" si="14"/>
        <v>72.25</v>
      </c>
      <c r="S20" s="77" t="str">
        <f t="shared" si="2"/>
        <v>Pass</v>
      </c>
      <c r="T20" s="16">
        <v>41</v>
      </c>
      <c r="U20" s="15">
        <v>46.5</v>
      </c>
      <c r="V20" s="31">
        <f t="shared" si="15"/>
        <v>23.25</v>
      </c>
      <c r="W20" s="73">
        <f t="shared" si="16"/>
        <v>64.25</v>
      </c>
      <c r="X20" s="71" t="str">
        <f t="shared" si="17"/>
        <v>Pass</v>
      </c>
      <c r="Y20" s="16">
        <v>37</v>
      </c>
      <c r="Z20" s="15">
        <v>59</v>
      </c>
      <c r="AA20" s="51">
        <f t="shared" si="18"/>
        <v>29.5</v>
      </c>
      <c r="AB20" s="79">
        <f t="shared" si="3"/>
        <v>66.5</v>
      </c>
      <c r="AC20" s="51" t="str">
        <f t="shared" si="19"/>
        <v>Pass</v>
      </c>
      <c r="AD20" s="16"/>
      <c r="AE20" s="15"/>
      <c r="AF20" s="51"/>
      <c r="AG20" s="79"/>
      <c r="AH20" s="79"/>
      <c r="AI20" s="27">
        <v>39.6</v>
      </c>
      <c r="AJ20" s="15">
        <v>62</v>
      </c>
      <c r="AK20" s="106">
        <f t="shared" si="4"/>
        <v>24.8</v>
      </c>
      <c r="AL20" s="79">
        <f t="shared" si="5"/>
        <v>64.400000000000006</v>
      </c>
      <c r="AM20" s="77" t="str">
        <f t="shared" si="6"/>
        <v>Pass</v>
      </c>
      <c r="AN20" s="12">
        <f t="shared" si="7"/>
        <v>68.179999999999993</v>
      </c>
      <c r="AO20" s="13">
        <f t="shared" si="20"/>
        <v>6</v>
      </c>
      <c r="AP20" s="14" t="str">
        <f t="shared" si="8"/>
        <v>Promoted</v>
      </c>
    </row>
    <row r="21" spans="2:42" ht="24.95" customHeight="1" thickBot="1">
      <c r="B21" s="61">
        <v>15</v>
      </c>
      <c r="C21" s="66" t="s">
        <v>64</v>
      </c>
      <c r="D21" s="57" t="s">
        <v>65</v>
      </c>
      <c r="E21" s="33">
        <v>36</v>
      </c>
      <c r="F21" s="15">
        <v>55</v>
      </c>
      <c r="G21" s="31">
        <f t="shared" si="9"/>
        <v>27.5</v>
      </c>
      <c r="H21" s="73">
        <f t="shared" si="10"/>
        <v>63.5</v>
      </c>
      <c r="I21" s="71" t="str">
        <f t="shared" si="0"/>
        <v>Pass</v>
      </c>
      <c r="J21" s="34">
        <v>40.5</v>
      </c>
      <c r="K21" s="26">
        <v>55.5</v>
      </c>
      <c r="L21" s="31">
        <f t="shared" si="11"/>
        <v>27.75</v>
      </c>
      <c r="M21" s="73">
        <f t="shared" si="12"/>
        <v>68.25</v>
      </c>
      <c r="N21" s="71" t="str">
        <f t="shared" si="1"/>
        <v>Pass</v>
      </c>
      <c r="O21" s="16">
        <v>35.5</v>
      </c>
      <c r="P21" s="15">
        <v>53.5</v>
      </c>
      <c r="Q21" s="69">
        <f t="shared" si="13"/>
        <v>26.75</v>
      </c>
      <c r="R21" s="80">
        <f t="shared" si="14"/>
        <v>62.25</v>
      </c>
      <c r="S21" s="77" t="str">
        <f t="shared" si="2"/>
        <v>Pass</v>
      </c>
      <c r="T21" s="16">
        <v>42</v>
      </c>
      <c r="U21" s="15">
        <v>58</v>
      </c>
      <c r="V21" s="31">
        <f t="shared" si="15"/>
        <v>29</v>
      </c>
      <c r="W21" s="73">
        <f t="shared" si="16"/>
        <v>71</v>
      </c>
      <c r="X21" s="71" t="str">
        <f t="shared" si="17"/>
        <v>Pass</v>
      </c>
      <c r="Y21" s="16">
        <v>34</v>
      </c>
      <c r="Z21" s="15">
        <v>59.5</v>
      </c>
      <c r="AA21" s="51">
        <f t="shared" si="18"/>
        <v>29.75</v>
      </c>
      <c r="AB21" s="83">
        <f t="shared" si="3"/>
        <v>63.75</v>
      </c>
      <c r="AC21" s="51" t="str">
        <f t="shared" si="19"/>
        <v>Pass</v>
      </c>
      <c r="AD21" s="16"/>
      <c r="AE21" s="15"/>
      <c r="AF21" s="51"/>
      <c r="AG21" s="79"/>
      <c r="AH21" s="79"/>
      <c r="AI21" s="27">
        <v>38.799999999999997</v>
      </c>
      <c r="AJ21" s="15">
        <v>57</v>
      </c>
      <c r="AK21" s="106">
        <f t="shared" si="4"/>
        <v>22.799999999999997</v>
      </c>
      <c r="AL21" s="79">
        <f t="shared" si="5"/>
        <v>61.599999999999994</v>
      </c>
      <c r="AM21" s="77" t="str">
        <f t="shared" si="6"/>
        <v>Pass</v>
      </c>
      <c r="AN21" s="12">
        <f t="shared" si="7"/>
        <v>65.319999999999993</v>
      </c>
      <c r="AO21" s="13">
        <f t="shared" si="20"/>
        <v>6</v>
      </c>
      <c r="AP21" s="14" t="str">
        <f t="shared" si="8"/>
        <v>Promoted</v>
      </c>
    </row>
    <row r="22" spans="2:42" ht="24.95" customHeight="1" thickBot="1">
      <c r="B22" s="63">
        <v>16</v>
      </c>
      <c r="C22" s="85" t="s">
        <v>69</v>
      </c>
      <c r="D22" s="86" t="s">
        <v>70</v>
      </c>
      <c r="E22" s="87">
        <v>31</v>
      </c>
      <c r="F22" s="88">
        <v>66</v>
      </c>
      <c r="G22" s="89">
        <f t="shared" si="9"/>
        <v>33</v>
      </c>
      <c r="H22" s="90">
        <f t="shared" si="10"/>
        <v>64</v>
      </c>
      <c r="I22" s="91" t="str">
        <f t="shared" si="0"/>
        <v>Pass</v>
      </c>
      <c r="J22" s="92">
        <v>38</v>
      </c>
      <c r="K22" s="93">
        <v>65.5</v>
      </c>
      <c r="L22" s="89">
        <f t="shared" si="11"/>
        <v>32.75</v>
      </c>
      <c r="M22" s="90">
        <f t="shared" si="12"/>
        <v>70.75</v>
      </c>
      <c r="N22" s="91" t="str">
        <f t="shared" si="1"/>
        <v>Pass</v>
      </c>
      <c r="O22" s="94">
        <v>29</v>
      </c>
      <c r="P22" s="88">
        <v>62.5</v>
      </c>
      <c r="Q22" s="95">
        <f t="shared" si="13"/>
        <v>31.25</v>
      </c>
      <c r="R22" s="96">
        <f t="shared" si="14"/>
        <v>60.25</v>
      </c>
      <c r="S22" s="97" t="str">
        <f t="shared" si="2"/>
        <v>Pass</v>
      </c>
      <c r="T22" s="94">
        <v>35</v>
      </c>
      <c r="U22" s="88">
        <v>52</v>
      </c>
      <c r="V22" s="98">
        <f t="shared" si="15"/>
        <v>26</v>
      </c>
      <c r="W22" s="90">
        <f t="shared" si="16"/>
        <v>61</v>
      </c>
      <c r="X22" s="91" t="str">
        <f t="shared" si="17"/>
        <v>Pass</v>
      </c>
      <c r="Y22" s="94">
        <v>36.5</v>
      </c>
      <c r="Z22" s="88">
        <v>67.5</v>
      </c>
      <c r="AA22" s="99">
        <f t="shared" si="18"/>
        <v>33.75</v>
      </c>
      <c r="AB22" s="100">
        <f t="shared" si="3"/>
        <v>70.25</v>
      </c>
      <c r="AC22" s="51" t="str">
        <f t="shared" si="19"/>
        <v>Pass</v>
      </c>
      <c r="AD22" s="94">
        <v>40</v>
      </c>
      <c r="AE22" s="88">
        <v>60</v>
      </c>
      <c r="AF22" s="51">
        <f t="shared" si="23"/>
        <v>30</v>
      </c>
      <c r="AG22" s="101">
        <f t="shared" si="21"/>
        <v>70</v>
      </c>
      <c r="AH22" s="79" t="str">
        <f t="shared" si="22"/>
        <v>Pass</v>
      </c>
      <c r="AI22" s="102"/>
      <c r="AJ22" s="88"/>
      <c r="AK22" s="107"/>
      <c r="AL22" s="101" t="s">
        <v>72</v>
      </c>
      <c r="AM22" s="97" t="str">
        <f t="shared" si="6"/>
        <v>Module Repeat</v>
      </c>
      <c r="AN22" s="103" t="e">
        <f t="shared" si="7"/>
        <v>#VALUE!</v>
      </c>
      <c r="AO22" s="104">
        <f t="shared" si="20"/>
        <v>6</v>
      </c>
      <c r="AP22" s="105" t="str">
        <f t="shared" si="8"/>
        <v>Promoted</v>
      </c>
    </row>
    <row r="23" spans="2:42" ht="18.75" hidden="1" thickBot="1">
      <c r="C23" s="64" t="s">
        <v>66</v>
      </c>
      <c r="D23" s="67" t="s">
        <v>67</v>
      </c>
      <c r="E23" s="35"/>
      <c r="F23" s="35"/>
      <c r="G23" s="35"/>
      <c r="H23" s="35"/>
      <c r="I23" s="35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5"/>
      <c r="AL23" s="36"/>
      <c r="AM23" s="36"/>
    </row>
    <row r="24" spans="2:42">
      <c r="E24" s="35"/>
      <c r="F24" s="35"/>
      <c r="G24" s="35"/>
      <c r="H24" s="35"/>
      <c r="I24" s="35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5"/>
      <c r="AL24" s="36"/>
      <c r="AM24" s="36"/>
    </row>
    <row r="25" spans="2:42">
      <c r="E25" s="35"/>
      <c r="F25" s="35"/>
      <c r="G25" s="35"/>
      <c r="H25" s="35"/>
      <c r="I25" s="35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5"/>
      <c r="AL25" s="36"/>
      <c r="AM25" s="36"/>
    </row>
    <row r="26" spans="2:42">
      <c r="E26" s="35"/>
      <c r="F26" s="35"/>
      <c r="G26" s="35"/>
      <c r="H26" s="35"/>
      <c r="I26" s="35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5"/>
      <c r="AL26" s="36"/>
      <c r="AM26" s="36"/>
    </row>
    <row r="27" spans="2:42">
      <c r="E27" s="35"/>
      <c r="F27" s="35"/>
      <c r="G27" s="35"/>
      <c r="H27" s="35"/>
      <c r="I27" s="35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5"/>
      <c r="AL27" s="36"/>
      <c r="AM27" s="36"/>
    </row>
    <row r="28" spans="2:42">
      <c r="E28" s="35"/>
      <c r="F28" s="35"/>
      <c r="G28" s="35"/>
      <c r="H28" s="35"/>
      <c r="I28" s="35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5"/>
      <c r="AL28" s="36"/>
      <c r="AM28" s="36"/>
    </row>
    <row r="29" spans="2:42">
      <c r="E29" s="35"/>
      <c r="F29" s="35"/>
      <c r="G29" s="35"/>
      <c r="H29" s="35"/>
      <c r="I29" s="35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5"/>
      <c r="AL29" s="36"/>
      <c r="AM29" s="36"/>
    </row>
    <row r="30" spans="2:42">
      <c r="E30" s="35"/>
      <c r="F30" s="35"/>
      <c r="G30" s="35"/>
      <c r="H30" s="35"/>
      <c r="I30" s="35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5"/>
      <c r="AL30" s="36"/>
      <c r="AM30" s="36"/>
    </row>
    <row r="31" spans="2:42">
      <c r="E31" s="35"/>
      <c r="F31" s="35"/>
      <c r="G31" s="35"/>
      <c r="H31" s="35"/>
      <c r="I31" s="35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5"/>
      <c r="AL31" s="36"/>
      <c r="AM31" s="36"/>
    </row>
    <row r="32" spans="2:42">
      <c r="E32" s="35"/>
      <c r="F32" s="35"/>
      <c r="G32" s="35"/>
      <c r="H32" s="35"/>
      <c r="I32" s="35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5"/>
      <c r="AL32" s="36"/>
      <c r="AM32" s="36"/>
    </row>
    <row r="33" spans="5:39">
      <c r="E33" s="35"/>
      <c r="F33" s="35"/>
      <c r="G33" s="35"/>
      <c r="H33" s="35"/>
      <c r="I33" s="35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5"/>
      <c r="AL33" s="36"/>
      <c r="AM33" s="36"/>
    </row>
    <row r="34" spans="5:39">
      <c r="E34" s="35"/>
      <c r="F34" s="35"/>
      <c r="G34" s="35"/>
      <c r="H34" s="35"/>
      <c r="I34" s="35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5"/>
      <c r="AL34" s="36"/>
      <c r="AM34" s="36"/>
    </row>
    <row r="35" spans="5:39">
      <c r="E35" s="35"/>
      <c r="F35" s="35"/>
      <c r="G35" s="35"/>
      <c r="H35" s="35"/>
      <c r="I35" s="35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5"/>
      <c r="AL35" s="36"/>
      <c r="AM35" s="36"/>
    </row>
    <row r="36" spans="5:39">
      <c r="E36" s="35"/>
      <c r="F36" s="35"/>
      <c r="G36" s="35"/>
      <c r="H36" s="35"/>
      <c r="I36" s="35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5"/>
      <c r="AL36" s="36"/>
      <c r="AM36" s="36"/>
    </row>
    <row r="37" spans="5:39">
      <c r="E37" s="35"/>
      <c r="F37" s="35"/>
      <c r="G37" s="35"/>
      <c r="H37" s="35"/>
      <c r="I37" s="35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5"/>
      <c r="AL37" s="36"/>
      <c r="AM37" s="36"/>
    </row>
    <row r="38" spans="5:39">
      <c r="E38" s="35"/>
      <c r="F38" s="35"/>
      <c r="G38" s="35"/>
      <c r="H38" s="35"/>
      <c r="I38" s="35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5"/>
      <c r="AL38" s="36"/>
      <c r="AM38" s="36"/>
    </row>
    <row r="39" spans="5:39">
      <c r="E39" s="35"/>
      <c r="F39" s="35"/>
      <c r="G39" s="35"/>
      <c r="H39" s="35"/>
      <c r="I39" s="35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5"/>
      <c r="AL39" s="36"/>
      <c r="AM39" s="36"/>
    </row>
    <row r="40" spans="5:39">
      <c r="E40" s="35"/>
      <c r="F40" s="35"/>
      <c r="G40" s="35"/>
      <c r="H40" s="35"/>
      <c r="I40" s="35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5"/>
      <c r="AL40" s="36"/>
      <c r="AM40" s="36"/>
    </row>
    <row r="41" spans="5:39">
      <c r="E41" s="35"/>
      <c r="F41" s="35"/>
      <c r="G41" s="35"/>
      <c r="H41" s="35"/>
      <c r="I41" s="35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5"/>
      <c r="AL41" s="36"/>
      <c r="AM41" s="36"/>
    </row>
    <row r="42" spans="5:39">
      <c r="E42" s="35"/>
      <c r="F42" s="35"/>
      <c r="G42" s="35"/>
      <c r="H42" s="35"/>
      <c r="I42" s="35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5"/>
      <c r="AL42" s="36"/>
      <c r="AM42" s="36"/>
    </row>
    <row r="43" spans="5:39">
      <c r="E43" s="35"/>
      <c r="F43" s="35"/>
      <c r="G43" s="35"/>
      <c r="H43" s="35"/>
      <c r="I43" s="35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5"/>
      <c r="AL43" s="36"/>
      <c r="AM43" s="36"/>
    </row>
    <row r="44" spans="5:39">
      <c r="E44" s="35"/>
      <c r="F44" s="35"/>
      <c r="G44" s="35"/>
      <c r="H44" s="35"/>
      <c r="I44" s="35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5"/>
      <c r="AL44" s="36"/>
      <c r="AM44" s="36"/>
    </row>
    <row r="45" spans="5:39">
      <c r="E45" s="35"/>
      <c r="F45" s="35"/>
      <c r="G45" s="35"/>
      <c r="H45" s="35"/>
      <c r="I45" s="35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5"/>
      <c r="AL45" s="36"/>
      <c r="AM45" s="36"/>
    </row>
    <row r="46" spans="5:39">
      <c r="E46" s="35"/>
      <c r="F46" s="35"/>
      <c r="G46" s="35"/>
      <c r="H46" s="35"/>
      <c r="I46" s="35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5"/>
      <c r="AL46" s="36"/>
      <c r="AM46" s="36"/>
    </row>
    <row r="47" spans="5:39">
      <c r="E47" s="35"/>
      <c r="F47" s="35"/>
      <c r="G47" s="35"/>
      <c r="H47" s="35"/>
      <c r="I47" s="35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5"/>
      <c r="AL47" s="36"/>
      <c r="AM47" s="36"/>
    </row>
    <row r="48" spans="5:39">
      <c r="E48" s="35"/>
      <c r="F48" s="35"/>
      <c r="G48" s="35"/>
      <c r="H48" s="35"/>
      <c r="I48" s="35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5"/>
      <c r="AL48" s="36"/>
      <c r="AM48" s="36"/>
    </row>
    <row r="49" spans="5:39">
      <c r="E49" s="35"/>
      <c r="F49" s="35"/>
      <c r="G49" s="35"/>
      <c r="H49" s="35"/>
      <c r="I49" s="35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5"/>
      <c r="AL49" s="36"/>
      <c r="AM49" s="36"/>
    </row>
    <row r="50" spans="5:39">
      <c r="E50" s="35"/>
      <c r="F50" s="35"/>
      <c r="G50" s="35"/>
      <c r="H50" s="35"/>
      <c r="I50" s="35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5"/>
      <c r="AL50" s="36"/>
      <c r="AM50" s="36"/>
    </row>
    <row r="51" spans="5:39">
      <c r="E51" s="35"/>
      <c r="F51" s="35"/>
      <c r="G51" s="35"/>
      <c r="H51" s="35"/>
      <c r="I51" s="35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5"/>
      <c r="AL51" s="36"/>
      <c r="AM51" s="36"/>
    </row>
    <row r="52" spans="5:39">
      <c r="E52" s="35"/>
      <c r="F52" s="35"/>
      <c r="G52" s="35"/>
      <c r="H52" s="35"/>
      <c r="I52" s="35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5"/>
      <c r="AL52" s="36"/>
      <c r="AM52" s="36"/>
    </row>
    <row r="53" spans="5:39">
      <c r="E53" s="35"/>
      <c r="F53" s="35"/>
      <c r="G53" s="35"/>
      <c r="H53" s="35"/>
      <c r="I53" s="35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5"/>
      <c r="AL53" s="36"/>
      <c r="AM53" s="36"/>
    </row>
    <row r="54" spans="5:39">
      <c r="E54" s="35"/>
      <c r="F54" s="35"/>
      <c r="G54" s="35"/>
      <c r="H54" s="35"/>
      <c r="I54" s="35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5"/>
      <c r="AL54" s="36"/>
      <c r="AM54" s="36"/>
    </row>
    <row r="55" spans="5:39">
      <c r="E55" s="35"/>
      <c r="F55" s="35"/>
      <c r="G55" s="35"/>
      <c r="H55" s="35"/>
      <c r="I55" s="35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5"/>
      <c r="AL55" s="36"/>
      <c r="AM55" s="36"/>
    </row>
    <row r="56" spans="5:39">
      <c r="E56" s="35"/>
      <c r="F56" s="35"/>
      <c r="G56" s="35"/>
      <c r="H56" s="35"/>
      <c r="I56" s="35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5"/>
      <c r="AL56" s="36"/>
      <c r="AM56" s="36"/>
    </row>
    <row r="57" spans="5:39">
      <c r="E57" s="35"/>
      <c r="F57" s="35"/>
      <c r="G57" s="35"/>
      <c r="H57" s="35"/>
      <c r="I57" s="35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5"/>
      <c r="AL57" s="36"/>
      <c r="AM57" s="36"/>
    </row>
    <row r="58" spans="5:39">
      <c r="E58" s="35"/>
      <c r="F58" s="35"/>
      <c r="G58" s="35"/>
      <c r="H58" s="35"/>
      <c r="I58" s="35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5"/>
      <c r="AL58" s="36"/>
      <c r="AM58" s="36"/>
    </row>
    <row r="59" spans="5:39">
      <c r="E59" s="35"/>
      <c r="F59" s="35"/>
      <c r="G59" s="35"/>
      <c r="H59" s="35"/>
      <c r="I59" s="35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5"/>
      <c r="AL59" s="36"/>
      <c r="AM59" s="36"/>
    </row>
    <row r="60" spans="5:39">
      <c r="E60" s="35"/>
      <c r="F60" s="35"/>
      <c r="G60" s="35"/>
      <c r="H60" s="35"/>
      <c r="I60" s="35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5"/>
      <c r="AL60" s="36"/>
      <c r="AM60" s="36"/>
    </row>
    <row r="61" spans="5:39">
      <c r="E61" s="35"/>
      <c r="F61" s="35"/>
      <c r="G61" s="35"/>
      <c r="H61" s="35"/>
      <c r="I61" s="35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5"/>
      <c r="AL61" s="36"/>
      <c r="AM61" s="36"/>
    </row>
    <row r="62" spans="5:39">
      <c r="E62" s="35"/>
      <c r="F62" s="35"/>
      <c r="G62" s="35"/>
      <c r="H62" s="35"/>
      <c r="I62" s="35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5"/>
      <c r="AL62" s="36"/>
      <c r="AM62" s="36"/>
    </row>
    <row r="63" spans="5:39">
      <c r="E63" s="35"/>
      <c r="F63" s="35"/>
      <c r="G63" s="35"/>
      <c r="H63" s="35"/>
      <c r="I63" s="35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5"/>
      <c r="AL63" s="36"/>
      <c r="AM63" s="36"/>
    </row>
    <row r="64" spans="5:39">
      <c r="E64" s="35"/>
      <c r="F64" s="35"/>
      <c r="G64" s="35"/>
      <c r="H64" s="35"/>
      <c r="I64" s="35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5"/>
      <c r="AL64" s="36"/>
      <c r="AM64" s="36"/>
    </row>
    <row r="65" spans="5:39">
      <c r="E65" s="35"/>
      <c r="F65" s="35"/>
      <c r="G65" s="35"/>
      <c r="H65" s="35"/>
      <c r="I65" s="35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5"/>
      <c r="AL65" s="36"/>
      <c r="AM65" s="36"/>
    </row>
    <row r="66" spans="5:39">
      <c r="E66" s="35"/>
      <c r="F66" s="35"/>
      <c r="G66" s="35"/>
      <c r="H66" s="35"/>
      <c r="I66" s="35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5"/>
      <c r="AL66" s="36"/>
      <c r="AM66" s="36"/>
    </row>
    <row r="67" spans="5:39">
      <c r="E67" s="35"/>
      <c r="F67" s="35"/>
      <c r="G67" s="35"/>
      <c r="H67" s="35"/>
      <c r="I67" s="35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5"/>
      <c r="AL67" s="36"/>
      <c r="AM67" s="36"/>
    </row>
    <row r="68" spans="5:39">
      <c r="E68" s="35"/>
      <c r="F68" s="35"/>
      <c r="G68" s="35"/>
      <c r="H68" s="35"/>
      <c r="I68" s="35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5"/>
      <c r="AL68" s="36"/>
      <c r="AM68" s="36"/>
    </row>
    <row r="69" spans="5:39">
      <c r="E69" s="35"/>
      <c r="F69" s="35"/>
      <c r="G69" s="35"/>
      <c r="H69" s="35"/>
      <c r="I69" s="35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5"/>
      <c r="AL69" s="36"/>
      <c r="AM69" s="36"/>
    </row>
    <row r="70" spans="5:39">
      <c r="E70" s="35"/>
      <c r="F70" s="35"/>
      <c r="G70" s="35"/>
      <c r="H70" s="35"/>
      <c r="I70" s="35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5"/>
      <c r="AL70" s="36"/>
      <c r="AM70" s="36"/>
    </row>
    <row r="71" spans="5:39">
      <c r="E71" s="35"/>
      <c r="F71" s="35"/>
      <c r="G71" s="35"/>
      <c r="H71" s="35"/>
      <c r="I71" s="35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5"/>
      <c r="AL71" s="36"/>
      <c r="AM71" s="36"/>
    </row>
    <row r="72" spans="5:39">
      <c r="E72" s="35"/>
      <c r="F72" s="35"/>
      <c r="G72" s="35"/>
      <c r="H72" s="35"/>
      <c r="I72" s="35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5"/>
      <c r="AL72" s="36"/>
      <c r="AM72" s="36"/>
    </row>
    <row r="73" spans="5:39">
      <c r="E73" s="35"/>
      <c r="F73" s="35"/>
      <c r="G73" s="35"/>
      <c r="H73" s="35"/>
      <c r="I73" s="35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5"/>
      <c r="AL73" s="36"/>
      <c r="AM73" s="36"/>
    </row>
    <row r="74" spans="5:39">
      <c r="E74" s="35"/>
      <c r="F74" s="35"/>
      <c r="G74" s="35"/>
      <c r="H74" s="35"/>
      <c r="I74" s="35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5"/>
      <c r="AL74" s="36"/>
      <c r="AM74" s="36"/>
    </row>
    <row r="75" spans="5:39">
      <c r="E75" s="35"/>
      <c r="F75" s="35"/>
      <c r="G75" s="35"/>
      <c r="H75" s="35"/>
      <c r="I75" s="35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5"/>
      <c r="AL75" s="36"/>
      <c r="AM75" s="36"/>
    </row>
    <row r="76" spans="5:39">
      <c r="E76" s="35"/>
      <c r="F76" s="35"/>
      <c r="G76" s="35"/>
      <c r="H76" s="35"/>
      <c r="I76" s="35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5"/>
      <c r="AL76" s="36"/>
      <c r="AM76" s="36"/>
    </row>
    <row r="77" spans="5:39">
      <c r="E77" s="35"/>
      <c r="F77" s="35"/>
      <c r="G77" s="35"/>
      <c r="H77" s="35"/>
      <c r="I77" s="35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5"/>
      <c r="AL77" s="36"/>
      <c r="AM77" s="36"/>
    </row>
    <row r="78" spans="5:39">
      <c r="E78" s="35"/>
      <c r="F78" s="35"/>
      <c r="G78" s="35"/>
      <c r="H78" s="35"/>
      <c r="I78" s="35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5"/>
      <c r="AL78" s="36"/>
      <c r="AM78" s="36"/>
    </row>
    <row r="79" spans="5:39">
      <c r="E79" s="35"/>
      <c r="F79" s="35"/>
      <c r="G79" s="35"/>
      <c r="H79" s="35"/>
      <c r="I79" s="35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5"/>
      <c r="AL79" s="36"/>
      <c r="AM79" s="36"/>
    </row>
    <row r="80" spans="5:39">
      <c r="E80" s="35"/>
      <c r="F80" s="35"/>
      <c r="G80" s="35"/>
      <c r="H80" s="35"/>
      <c r="I80" s="35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5"/>
      <c r="AL80" s="36"/>
      <c r="AM80" s="36"/>
    </row>
    <row r="81" spans="5:39">
      <c r="E81" s="35"/>
      <c r="F81" s="35"/>
      <c r="G81" s="35"/>
      <c r="H81" s="35"/>
      <c r="I81" s="35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5"/>
      <c r="AL81" s="36"/>
      <c r="AM81" s="36"/>
    </row>
    <row r="82" spans="5:39">
      <c r="E82" s="35"/>
      <c r="F82" s="35"/>
      <c r="G82" s="35"/>
      <c r="H82" s="35"/>
      <c r="I82" s="35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5"/>
      <c r="AL82" s="36"/>
      <c r="AM82" s="36"/>
    </row>
    <row r="83" spans="5:39">
      <c r="E83" s="35"/>
      <c r="F83" s="35"/>
      <c r="G83" s="35"/>
      <c r="H83" s="35"/>
      <c r="I83" s="35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5"/>
      <c r="AL83" s="36"/>
      <c r="AM83" s="36"/>
    </row>
    <row r="84" spans="5:39">
      <c r="E84" s="35"/>
      <c r="F84" s="35"/>
      <c r="G84" s="35"/>
      <c r="H84" s="35"/>
      <c r="I84" s="35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5"/>
      <c r="AL84" s="36"/>
      <c r="AM84" s="36"/>
    </row>
    <row r="85" spans="5:39">
      <c r="E85" s="35"/>
      <c r="F85" s="35"/>
      <c r="G85" s="35"/>
      <c r="H85" s="35"/>
      <c r="I85" s="35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5"/>
      <c r="AL85" s="36"/>
      <c r="AM85" s="36"/>
    </row>
    <row r="86" spans="5:39">
      <c r="E86" s="35"/>
      <c r="F86" s="35"/>
      <c r="G86" s="35"/>
      <c r="H86" s="35"/>
      <c r="I86" s="35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5"/>
      <c r="AL86" s="36"/>
      <c r="AM86" s="36"/>
    </row>
    <row r="87" spans="5:39">
      <c r="E87" s="35"/>
      <c r="F87" s="35"/>
      <c r="G87" s="35"/>
      <c r="H87" s="35"/>
      <c r="I87" s="35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5"/>
      <c r="AL87" s="36"/>
      <c r="AM87" s="36"/>
    </row>
    <row r="88" spans="5:39">
      <c r="E88" s="35"/>
      <c r="F88" s="35"/>
      <c r="G88" s="35"/>
      <c r="H88" s="35"/>
      <c r="I88" s="35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5"/>
      <c r="AL88" s="36"/>
      <c r="AM88" s="36"/>
    </row>
    <row r="89" spans="5:39">
      <c r="E89" s="35"/>
      <c r="F89" s="35"/>
      <c r="G89" s="35"/>
      <c r="H89" s="35"/>
      <c r="I89" s="35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5"/>
      <c r="AL89" s="36"/>
      <c r="AM89" s="36"/>
    </row>
    <row r="90" spans="5:39">
      <c r="E90" s="35"/>
      <c r="F90" s="35"/>
      <c r="G90" s="35"/>
      <c r="H90" s="35"/>
      <c r="I90" s="35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5"/>
      <c r="AL90" s="36"/>
      <c r="AM90" s="36"/>
    </row>
    <row r="91" spans="5:39">
      <c r="E91" s="35"/>
      <c r="F91" s="35"/>
      <c r="G91" s="35"/>
      <c r="H91" s="35"/>
      <c r="I91" s="35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5"/>
      <c r="AL91" s="36"/>
      <c r="AM91" s="36"/>
    </row>
    <row r="92" spans="5:39">
      <c r="E92" s="35"/>
      <c r="F92" s="35"/>
      <c r="G92" s="35"/>
      <c r="H92" s="35"/>
      <c r="I92" s="35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5"/>
      <c r="AL92" s="36"/>
      <c r="AM92" s="36"/>
    </row>
    <row r="93" spans="5:39">
      <c r="E93" s="35"/>
      <c r="F93" s="35"/>
      <c r="G93" s="35"/>
      <c r="H93" s="35"/>
      <c r="I93" s="35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5"/>
      <c r="AL93" s="36"/>
      <c r="AM93" s="36"/>
    </row>
    <row r="94" spans="5:39">
      <c r="E94" s="35"/>
      <c r="F94" s="35"/>
      <c r="G94" s="35"/>
      <c r="H94" s="35"/>
      <c r="I94" s="35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5"/>
      <c r="AL94" s="36"/>
      <c r="AM94" s="36"/>
    </row>
    <row r="95" spans="5:39">
      <c r="E95" s="35"/>
      <c r="F95" s="35"/>
      <c r="G95" s="35"/>
      <c r="H95" s="35"/>
      <c r="I95" s="35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5"/>
      <c r="AL95" s="36"/>
      <c r="AM95" s="36"/>
    </row>
    <row r="96" spans="5:39">
      <c r="E96" s="35"/>
      <c r="F96" s="35"/>
      <c r="G96" s="35"/>
      <c r="H96" s="35"/>
      <c r="I96" s="35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5"/>
      <c r="AL96" s="36"/>
      <c r="AM96" s="36"/>
    </row>
    <row r="97" spans="5:39">
      <c r="E97" s="35"/>
      <c r="F97" s="35"/>
      <c r="G97" s="35"/>
      <c r="H97" s="35"/>
      <c r="I97" s="35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5"/>
      <c r="AL97" s="36"/>
      <c r="AM97" s="36"/>
    </row>
    <row r="98" spans="5:39">
      <c r="E98" s="35"/>
      <c r="F98" s="35"/>
      <c r="G98" s="35"/>
      <c r="H98" s="35"/>
      <c r="I98" s="35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5"/>
      <c r="AL98" s="36"/>
      <c r="AM98" s="36"/>
    </row>
    <row r="99" spans="5:39">
      <c r="E99" s="35"/>
      <c r="F99" s="35"/>
      <c r="G99" s="35"/>
      <c r="H99" s="35"/>
      <c r="I99" s="35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5"/>
      <c r="AL99" s="36"/>
      <c r="AM99" s="36"/>
    </row>
    <row r="100" spans="5:39">
      <c r="E100" s="35"/>
      <c r="F100" s="35"/>
      <c r="G100" s="35"/>
      <c r="H100" s="35"/>
      <c r="I100" s="35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5"/>
      <c r="AL100" s="36"/>
      <c r="AM100" s="36"/>
    </row>
    <row r="101" spans="5:39">
      <c r="E101" s="35"/>
      <c r="F101" s="35"/>
      <c r="G101" s="35"/>
      <c r="H101" s="35"/>
      <c r="I101" s="35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5"/>
      <c r="AL101" s="36"/>
      <c r="AM101" s="36"/>
    </row>
    <row r="102" spans="5:39">
      <c r="E102" s="35"/>
      <c r="F102" s="35"/>
      <c r="G102" s="35"/>
      <c r="H102" s="35"/>
      <c r="I102" s="35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5"/>
      <c r="AL102" s="36"/>
      <c r="AM102" s="36"/>
    </row>
    <row r="103" spans="5:39">
      <c r="E103" s="35"/>
      <c r="F103" s="35"/>
      <c r="G103" s="35"/>
      <c r="H103" s="35"/>
      <c r="I103" s="35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5"/>
      <c r="AL103" s="36"/>
      <c r="AM103" s="36"/>
    </row>
    <row r="104" spans="5:39">
      <c r="E104" s="35"/>
      <c r="F104" s="35"/>
      <c r="G104" s="35"/>
      <c r="H104" s="35"/>
      <c r="I104" s="35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5"/>
      <c r="AL104" s="36"/>
      <c r="AM104" s="36"/>
    </row>
  </sheetData>
  <mergeCells count="23">
    <mergeCell ref="N5:N6"/>
    <mergeCell ref="AM5:AM6"/>
    <mergeCell ref="AI5:AL5"/>
    <mergeCell ref="Y5:AB5"/>
    <mergeCell ref="AC5:AC6"/>
    <mergeCell ref="AD5:AG5"/>
    <mergeCell ref="AH5:AH6"/>
    <mergeCell ref="B1:AP1"/>
    <mergeCell ref="B2:AP2"/>
    <mergeCell ref="C3:AP3"/>
    <mergeCell ref="C4:AP4"/>
    <mergeCell ref="B5:B6"/>
    <mergeCell ref="C5:C6"/>
    <mergeCell ref="D5:D6"/>
    <mergeCell ref="E5:H5"/>
    <mergeCell ref="I5:I6"/>
    <mergeCell ref="J5:M5"/>
    <mergeCell ref="AO5:AO6"/>
    <mergeCell ref="T5:W5"/>
    <mergeCell ref="X5:X6"/>
    <mergeCell ref="O5:R5"/>
    <mergeCell ref="S5:S6"/>
    <mergeCell ref="AP5:AP6"/>
  </mergeCells>
  <conditionalFormatting sqref="O7:O22 J8:J22 T7:T22 AI8:AI22 E7:E22 V7:V22 Q7:Q22 G7:G22">
    <cfRule type="cellIs" dxfId="24" priority="46" operator="lessThan">
      <formula>20</formula>
    </cfRule>
  </conditionalFormatting>
  <conditionalFormatting sqref="W7:W22 R7:R22 H7:H22 AL7:AL22">
    <cfRule type="cellIs" dxfId="23" priority="44" operator="lessThan">
      <formula>50</formula>
    </cfRule>
  </conditionalFormatting>
  <conditionalFormatting sqref="J7 L7:L22">
    <cfRule type="cellIs" dxfId="22" priority="41" operator="lessThan">
      <formula>20</formula>
    </cfRule>
  </conditionalFormatting>
  <conditionalFormatting sqref="M7:M22">
    <cfRule type="cellIs" dxfId="21" priority="40" operator="lessThan">
      <formula>50</formula>
    </cfRule>
  </conditionalFormatting>
  <conditionalFormatting sqref="O7 Q7:Q22">
    <cfRule type="cellIs" dxfId="20" priority="39" operator="lessThan">
      <formula>20</formula>
    </cfRule>
  </conditionalFormatting>
  <conditionalFormatting sqref="R7:R22">
    <cfRule type="cellIs" dxfId="19" priority="38" operator="lessThan">
      <formula>50</formula>
    </cfRule>
  </conditionalFormatting>
  <conditionalFormatting sqref="T7 V7:V22">
    <cfRule type="cellIs" dxfId="18" priority="37" operator="lessThan">
      <formula>20</formula>
    </cfRule>
  </conditionalFormatting>
  <conditionalFormatting sqref="W7:W22">
    <cfRule type="cellIs" dxfId="17" priority="36" operator="lessThan">
      <formula>50</formula>
    </cfRule>
  </conditionalFormatting>
  <conditionalFormatting sqref="AN7:AN22">
    <cfRule type="cellIs" dxfId="16" priority="28" operator="lessThan">
      <formula>50</formula>
    </cfRule>
  </conditionalFormatting>
  <conditionalFormatting sqref="AI7">
    <cfRule type="cellIs" dxfId="15" priority="21" operator="lessThan">
      <formula>20</formula>
    </cfRule>
  </conditionalFormatting>
  <conditionalFormatting sqref="AL7:AL22">
    <cfRule type="cellIs" dxfId="14" priority="20" operator="lessThan">
      <formula>50</formula>
    </cfRule>
  </conditionalFormatting>
  <conditionalFormatting sqref="AI7">
    <cfRule type="cellIs" dxfId="13" priority="19" operator="lessThan">
      <formula>20</formula>
    </cfRule>
  </conditionalFormatting>
  <conditionalFormatting sqref="AL7:AL22">
    <cfRule type="cellIs" dxfId="12" priority="18" operator="lessThan">
      <formula>50</formula>
    </cfRule>
  </conditionalFormatting>
  <conditionalFormatting sqref="AI7:AI22">
    <cfRule type="cellIs" dxfId="11" priority="15" operator="lessThan">
      <formula>24</formula>
    </cfRule>
  </conditionalFormatting>
  <conditionalFormatting sqref="AD8:AD22 AF8:AF22">
    <cfRule type="cellIs" dxfId="10" priority="11" operator="lessThan">
      <formula>20</formula>
    </cfRule>
  </conditionalFormatting>
  <conditionalFormatting sqref="AG7:AH7 AF8:AH22">
    <cfRule type="cellIs" dxfId="9" priority="10" operator="lessThan">
      <formula>50</formula>
    </cfRule>
  </conditionalFormatting>
  <conditionalFormatting sqref="AD7 AF7:AF22">
    <cfRule type="cellIs" dxfId="8" priority="9" operator="lessThan">
      <formula>20</formula>
    </cfRule>
  </conditionalFormatting>
  <conditionalFormatting sqref="AG7:AH22">
    <cfRule type="cellIs" dxfId="7" priority="8" operator="lessThan">
      <formula>50</formula>
    </cfRule>
  </conditionalFormatting>
  <conditionalFormatting sqref="AD7 AF7:AF22">
    <cfRule type="cellIs" dxfId="6" priority="7" operator="lessThan">
      <formula>20</formula>
    </cfRule>
  </conditionalFormatting>
  <conditionalFormatting sqref="AG7:AH22">
    <cfRule type="cellIs" dxfId="5" priority="6" operator="lessThan">
      <formula>50</formula>
    </cfRule>
  </conditionalFormatting>
  <conditionalFormatting sqref="AD7:AD22">
    <cfRule type="cellIs" dxfId="4" priority="5" operator="lessThan">
      <formula>24</formula>
    </cfRule>
  </conditionalFormatting>
  <conditionalFormatting sqref="AF7:AF22">
    <cfRule type="cellIs" dxfId="3" priority="4" operator="lessThan">
      <formula>16</formula>
    </cfRule>
  </conditionalFormatting>
  <conditionalFormatting sqref="AB7:AB22">
    <cfRule type="cellIs" dxfId="2" priority="3" operator="lessThan">
      <formula>50</formula>
    </cfRule>
  </conditionalFormatting>
  <conditionalFormatting sqref="AB7:AB22">
    <cfRule type="cellIs" dxfId="1" priority="2" operator="lessThan">
      <formula>50</formula>
    </cfRule>
  </conditionalFormatting>
  <conditionalFormatting sqref="AB7:AB22">
    <cfRule type="cellIs" dxfId="0" priority="1" operator="lessThan">
      <formula>50</formula>
    </cfRule>
  </conditionalFormatting>
  <pageMargins left="0.25" right="0.25" top="0.75" bottom="0.75" header="0.3" footer="0.3"/>
  <pageSetup paperSize="8" scale="5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9"/>
  <sheetViews>
    <sheetView workbookViewId="0">
      <selection activeCell="L5" sqref="L5"/>
    </sheetView>
  </sheetViews>
  <sheetFormatPr defaultRowHeight="15.75"/>
  <cols>
    <col min="3" max="3" width="27.125" customWidth="1"/>
    <col min="4" max="4" width="9.125" customWidth="1"/>
  </cols>
  <sheetData>
    <row r="1" spans="2:7" ht="24" thickBot="1">
      <c r="B1" s="139" t="s">
        <v>15</v>
      </c>
      <c r="C1" s="139"/>
      <c r="D1" s="139"/>
      <c r="E1" s="139"/>
      <c r="F1" s="139"/>
      <c r="G1" s="139"/>
    </row>
    <row r="2" spans="2:7" ht="27.75" customHeight="1">
      <c r="B2" s="17" t="s">
        <v>21</v>
      </c>
      <c r="C2" s="17" t="s">
        <v>22</v>
      </c>
      <c r="D2" s="18" t="s">
        <v>23</v>
      </c>
      <c r="E2" s="19" t="s">
        <v>24</v>
      </c>
      <c r="F2" s="19" t="s">
        <v>25</v>
      </c>
      <c r="G2" s="20" t="s">
        <v>26</v>
      </c>
    </row>
    <row r="3" spans="2:7" ht="21.75" customHeight="1">
      <c r="B3" s="25">
        <v>1</v>
      </c>
      <c r="C3" s="21" t="s">
        <v>27</v>
      </c>
      <c r="D3" s="37">
        <f>COUNT('BLC III YEAR'!E7:E22)</f>
        <v>16</v>
      </c>
      <c r="E3" s="38">
        <f>COUNTIF('BLC III YEAR'!I7:I22,"Pass")</f>
        <v>16</v>
      </c>
      <c r="F3" s="38">
        <f>COUNTIF('BLC III YEAR'!I7:I22,"Re-assessment")</f>
        <v>0</v>
      </c>
      <c r="G3" s="39">
        <f>COUNTIF('BLC III YEAR'!I7:I22,"Module Repeat")</f>
        <v>0</v>
      </c>
    </row>
    <row r="4" spans="2:7" ht="28.5" customHeight="1">
      <c r="B4" s="25">
        <v>2</v>
      </c>
      <c r="C4" s="24" t="s">
        <v>16</v>
      </c>
      <c r="D4" s="37">
        <f>COUNT('BLC III YEAR'!J7:J22)</f>
        <v>16</v>
      </c>
      <c r="E4" s="38">
        <f>COUNTIF('BLC III YEAR'!N7:N22,"Pass")</f>
        <v>16</v>
      </c>
      <c r="F4" s="38">
        <f>COUNTIF('BLC III YEAR'!N7:N22,"Re-assessment")</f>
        <v>0</v>
      </c>
      <c r="G4" s="39">
        <f>COUNTIF('BLC III YEAR'!N7:N22,"Module Repeat")</f>
        <v>0</v>
      </c>
    </row>
    <row r="5" spans="2:7" ht="32.25" customHeight="1">
      <c r="B5" s="25">
        <v>3</v>
      </c>
      <c r="C5" s="22" t="s">
        <v>18</v>
      </c>
      <c r="D5" s="37">
        <f>COUNT('BLC III YEAR'!O7:O22)</f>
        <v>16</v>
      </c>
      <c r="E5" s="38">
        <f>COUNTIF('BLC III YEAR'!S7:S22,"Pass")</f>
        <v>16</v>
      </c>
      <c r="F5" s="38">
        <f>COUNTIF('BLC III YEAR'!S7:S22,"Re-assessment")</f>
        <v>0</v>
      </c>
      <c r="G5" s="40">
        <f>COUNTIF('BLC III YEAR'!S7:S22,"Module Repeat")</f>
        <v>0</v>
      </c>
    </row>
    <row r="6" spans="2:7" ht="32.25">
      <c r="B6" s="25">
        <v>4</v>
      </c>
      <c r="C6" s="22" t="s">
        <v>17</v>
      </c>
      <c r="D6" s="37">
        <f>COUNT('BLC III YEAR'!T7:T22)</f>
        <v>16</v>
      </c>
      <c r="E6" s="38">
        <f>COUNTIF('BLC III YEAR'!X7:X22,"Pass")</f>
        <v>16</v>
      </c>
      <c r="F6" s="38">
        <f>COUNTIF('BLC III YEAR'!X7:X22,"Re-assessment")</f>
        <v>0</v>
      </c>
      <c r="G6" s="40">
        <f>COUNTIF('BLC III YEAR'!X7:X22,"Module Repeat")</f>
        <v>0</v>
      </c>
    </row>
    <row r="7" spans="2:7" ht="18" customHeight="1" thickBot="1">
      <c r="B7" s="25">
        <v>5</v>
      </c>
      <c r="C7" s="23" t="s">
        <v>19</v>
      </c>
      <c r="D7" s="41">
        <f>COUNT('BLC III YEAR'!AI7:AI22)</f>
        <v>10</v>
      </c>
      <c r="E7" s="42">
        <f>COUNTIF('BLC III YEAR'!AM7:AM22,"Pass")</f>
        <v>10</v>
      </c>
      <c r="F7" s="42">
        <f>COUNTIF('BLC III YEAR'!AM7:AM22,"Re-assessment")</f>
        <v>0</v>
      </c>
      <c r="G7" s="43">
        <f>COUNTIF('BLC III YEAR'!AM7:AM22,"Module Repeat")</f>
        <v>6</v>
      </c>
    </row>
    <row r="8" spans="2:7" ht="20.100000000000001" customHeight="1"/>
    <row r="9" spans="2:7" ht="20.100000000000001" customHeight="1"/>
    <row r="10" spans="2:7" ht="20.100000000000001" customHeight="1"/>
    <row r="11" spans="2:7" ht="20.100000000000001" customHeight="1"/>
    <row r="12" spans="2:7" ht="20.100000000000001" customHeight="1"/>
    <row r="13" spans="2:7" ht="20.100000000000001" customHeight="1"/>
    <row r="14" spans="2:7" ht="20.100000000000001" customHeight="1"/>
    <row r="15" spans="2:7" ht="20.100000000000001" customHeight="1"/>
    <row r="16" spans="2:7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</sheetData>
  <mergeCells count="1">
    <mergeCell ref="B1:G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sqref="A1:C18"/>
    </sheetView>
  </sheetViews>
  <sheetFormatPr defaultRowHeight="15.75"/>
  <cols>
    <col min="2" max="2" width="14.625" customWidth="1"/>
    <col min="3" max="3" width="31.25" customWidth="1"/>
  </cols>
  <sheetData>
    <row r="1" spans="1:3">
      <c r="A1" s="111" t="s">
        <v>3</v>
      </c>
      <c r="B1" s="113" t="s">
        <v>0</v>
      </c>
      <c r="C1" s="140" t="s">
        <v>1</v>
      </c>
    </row>
    <row r="2" spans="1:3" ht="16.5" thickBot="1">
      <c r="A2" s="112"/>
      <c r="B2" s="114"/>
      <c r="C2" s="141"/>
    </row>
    <row r="3" spans="1:3" ht="18">
      <c r="A3" s="60">
        <v>1</v>
      </c>
      <c r="B3" s="54" t="s">
        <v>36</v>
      </c>
      <c r="C3" s="55" t="s">
        <v>37</v>
      </c>
    </row>
    <row r="4" spans="1:3" ht="18">
      <c r="A4" s="61">
        <v>2</v>
      </c>
      <c r="B4" s="56" t="s">
        <v>38</v>
      </c>
      <c r="C4" s="62" t="s">
        <v>39</v>
      </c>
    </row>
    <row r="5" spans="1:3" ht="18">
      <c r="A5" s="61">
        <v>3</v>
      </c>
      <c r="B5" s="56" t="s">
        <v>40</v>
      </c>
      <c r="C5" s="57" t="s">
        <v>41</v>
      </c>
    </row>
    <row r="6" spans="1:3" ht="18">
      <c r="A6" s="61">
        <v>4</v>
      </c>
      <c r="B6" s="56" t="s">
        <v>42</v>
      </c>
      <c r="C6" s="57" t="s">
        <v>43</v>
      </c>
    </row>
    <row r="7" spans="1:3" ht="18">
      <c r="A7" s="61">
        <v>5</v>
      </c>
      <c r="B7" s="56" t="s">
        <v>44</v>
      </c>
      <c r="C7" s="57" t="s">
        <v>45</v>
      </c>
    </row>
    <row r="8" spans="1:3" ht="18">
      <c r="A8" s="61">
        <v>6</v>
      </c>
      <c r="B8" s="56" t="s">
        <v>46</v>
      </c>
      <c r="C8" s="57" t="s">
        <v>47</v>
      </c>
    </row>
    <row r="9" spans="1:3" ht="18">
      <c r="A9" s="61">
        <v>7</v>
      </c>
      <c r="B9" s="56" t="s">
        <v>48</v>
      </c>
      <c r="C9" s="57" t="s">
        <v>49</v>
      </c>
    </row>
    <row r="10" spans="1:3" ht="18">
      <c r="A10" s="61">
        <v>8</v>
      </c>
      <c r="B10" s="56" t="s">
        <v>50</v>
      </c>
      <c r="C10" s="57" t="s">
        <v>51</v>
      </c>
    </row>
    <row r="11" spans="1:3" ht="18">
      <c r="A11" s="61">
        <v>9</v>
      </c>
      <c r="B11" s="56" t="s">
        <v>52</v>
      </c>
      <c r="C11" s="57" t="s">
        <v>53</v>
      </c>
    </row>
    <row r="12" spans="1:3" ht="18">
      <c r="A12" s="61">
        <v>10</v>
      </c>
      <c r="B12" s="56" t="s">
        <v>54</v>
      </c>
      <c r="C12" s="57" t="s">
        <v>55</v>
      </c>
    </row>
    <row r="13" spans="1:3" ht="18">
      <c r="A13" s="61">
        <v>11</v>
      </c>
      <c r="B13" s="56" t="s">
        <v>56</v>
      </c>
      <c r="C13" s="57" t="s">
        <v>57</v>
      </c>
    </row>
    <row r="14" spans="1:3" ht="18">
      <c r="A14" s="61">
        <v>12</v>
      </c>
      <c r="B14" s="56" t="s">
        <v>58</v>
      </c>
      <c r="C14" s="57" t="s">
        <v>59</v>
      </c>
    </row>
    <row r="15" spans="1:3" ht="18">
      <c r="A15" s="61">
        <v>13</v>
      </c>
      <c r="B15" s="56" t="s">
        <v>60</v>
      </c>
      <c r="C15" s="57" t="s">
        <v>61</v>
      </c>
    </row>
    <row r="16" spans="1:3" ht="18">
      <c r="A16" s="61">
        <v>14</v>
      </c>
      <c r="B16" s="56" t="s">
        <v>62</v>
      </c>
      <c r="C16" s="57" t="s">
        <v>63</v>
      </c>
    </row>
    <row r="17" spans="1:3" ht="18">
      <c r="A17" s="61">
        <v>15</v>
      </c>
      <c r="B17" s="56" t="s">
        <v>64</v>
      </c>
      <c r="C17" s="57" t="s">
        <v>65</v>
      </c>
    </row>
    <row r="18" spans="1:3" ht="18.75" thickBot="1">
      <c r="A18" s="63">
        <v>16</v>
      </c>
      <c r="B18" s="58" t="s">
        <v>66</v>
      </c>
      <c r="C18" s="59" t="s">
        <v>67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BLC III YEAR</vt:lpstr>
      <vt:lpstr>ANALYSIS</vt:lpstr>
      <vt:lpstr>Sheet1</vt:lpstr>
    </vt:vector>
  </TitlesOfParts>
  <Company>ILCS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Karma Rixin</dc:creator>
  <cp:lastModifiedBy>Tshering</cp:lastModifiedBy>
  <cp:lastPrinted>2018-07-02T06:33:44Z</cp:lastPrinted>
  <dcterms:created xsi:type="dcterms:W3CDTF">2012-12-09T17:12:10Z</dcterms:created>
  <dcterms:modified xsi:type="dcterms:W3CDTF">2019-01-02T11:48:28Z</dcterms:modified>
</cp:coreProperties>
</file>