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0" yWindow="0" windowWidth="20490" windowHeight="7755" tabRatio="500"/>
  </bookViews>
  <sheets>
    <sheet name="V Semester Result " sheetId="4" r:id="rId1"/>
    <sheet name="ANALYSIS" sheetId="5" r:id="rId2"/>
  </sheets>
  <calcPr calcId="144525"/>
</workbook>
</file>

<file path=xl/calcChain.xml><?xml version="1.0" encoding="utf-8"?>
<calcChain xmlns="http://schemas.openxmlformats.org/spreadsheetml/2006/main">
  <c r="AK28" i="4" l="1"/>
  <c r="AK8" i="4"/>
  <c r="AK9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J8" i="4"/>
  <c r="AJ9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H13" i="4" l="1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8" i="4"/>
  <c r="AH10" i="4"/>
  <c r="AH11" i="4"/>
  <c r="AH12" i="4"/>
  <c r="AH7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8" i="4"/>
  <c r="G9" i="4"/>
  <c r="H9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I28" i="4"/>
  <c r="I27" i="4"/>
  <c r="L28" i="4"/>
  <c r="M28" i="4"/>
  <c r="L27" i="4"/>
  <c r="Q27" i="4"/>
  <c r="R27" i="4"/>
  <c r="AI27" i="4"/>
  <c r="Q28" i="4"/>
  <c r="S28" i="4"/>
  <c r="R28" i="4"/>
  <c r="Q8" i="4"/>
  <c r="R8" i="4"/>
  <c r="L8" i="4"/>
  <c r="M8" i="4"/>
  <c r="N8" i="4"/>
  <c r="V8" i="4"/>
  <c r="W8" i="4"/>
  <c r="AF8" i="4"/>
  <c r="AG8" i="4"/>
  <c r="L9" i="4"/>
  <c r="M9" i="4"/>
  <c r="Q9" i="4"/>
  <c r="R9" i="4" s="1"/>
  <c r="V9" i="4"/>
  <c r="W9" i="4"/>
  <c r="AF9" i="4"/>
  <c r="AG9" i="4" s="1"/>
  <c r="AH9" i="4" s="1"/>
  <c r="Q10" i="4"/>
  <c r="R10" i="4"/>
  <c r="S10" i="4"/>
  <c r="L10" i="4"/>
  <c r="M10" i="4"/>
  <c r="V10" i="4"/>
  <c r="W10" i="4"/>
  <c r="AG10" i="4"/>
  <c r="AI10" i="4"/>
  <c r="AF10" i="4"/>
  <c r="Q11" i="4"/>
  <c r="R11" i="4"/>
  <c r="L11" i="4"/>
  <c r="M11" i="4"/>
  <c r="V11" i="4"/>
  <c r="W11" i="4"/>
  <c r="X11" i="4"/>
  <c r="AF11" i="4"/>
  <c r="AG11" i="4"/>
  <c r="Q12" i="4"/>
  <c r="R12" i="4"/>
  <c r="L12" i="4"/>
  <c r="M12" i="4"/>
  <c r="V12" i="4"/>
  <c r="W12" i="4"/>
  <c r="X12" i="4"/>
  <c r="AF12" i="4"/>
  <c r="AG12" i="4"/>
  <c r="Q13" i="4"/>
  <c r="R13" i="4"/>
  <c r="L13" i="4"/>
  <c r="M13" i="4"/>
  <c r="V13" i="4"/>
  <c r="W13" i="4"/>
  <c r="X13" i="4"/>
  <c r="AF13" i="4"/>
  <c r="AG13" i="4"/>
  <c r="Q14" i="4"/>
  <c r="R14" i="4"/>
  <c r="L14" i="4"/>
  <c r="M14" i="4"/>
  <c r="V14" i="4"/>
  <c r="W14" i="4"/>
  <c r="AF14" i="4"/>
  <c r="AG14" i="4"/>
  <c r="Q15" i="4"/>
  <c r="R15" i="4"/>
  <c r="L15" i="4"/>
  <c r="M15" i="4"/>
  <c r="V15" i="4"/>
  <c r="W15" i="4"/>
  <c r="X15" i="4"/>
  <c r="AF15" i="4"/>
  <c r="AG15" i="4"/>
  <c r="Q16" i="4"/>
  <c r="R16" i="4"/>
  <c r="S16" i="4"/>
  <c r="L16" i="4"/>
  <c r="M16" i="4"/>
  <c r="N16" i="4"/>
  <c r="V16" i="4"/>
  <c r="W16" i="4"/>
  <c r="AF16" i="4"/>
  <c r="AG16" i="4"/>
  <c r="Q17" i="4"/>
  <c r="R17" i="4"/>
  <c r="L17" i="4"/>
  <c r="M17" i="4"/>
  <c r="V17" i="4"/>
  <c r="W17" i="4"/>
  <c r="X17" i="4"/>
  <c r="AF17" i="4"/>
  <c r="AG17" i="4"/>
  <c r="Q18" i="4"/>
  <c r="R18" i="4"/>
  <c r="L18" i="4"/>
  <c r="M18" i="4"/>
  <c r="V18" i="4"/>
  <c r="W18" i="4"/>
  <c r="AF18" i="4"/>
  <c r="AG18" i="4"/>
  <c r="Q19" i="4"/>
  <c r="R19" i="4"/>
  <c r="L19" i="4"/>
  <c r="M19" i="4"/>
  <c r="V19" i="4"/>
  <c r="W19" i="4"/>
  <c r="X19" i="4"/>
  <c r="AF19" i="4"/>
  <c r="AG19" i="4"/>
  <c r="Q20" i="4"/>
  <c r="R20" i="4"/>
  <c r="S20" i="4"/>
  <c r="L20" i="4"/>
  <c r="M20" i="4"/>
  <c r="N20" i="4"/>
  <c r="V20" i="4"/>
  <c r="W20" i="4"/>
  <c r="AF20" i="4"/>
  <c r="AG20" i="4"/>
  <c r="Q21" i="4"/>
  <c r="R21" i="4"/>
  <c r="S21" i="4"/>
  <c r="L21" i="4"/>
  <c r="M21" i="4"/>
  <c r="V21" i="4"/>
  <c r="W21" i="4"/>
  <c r="AI21" i="4"/>
  <c r="AF21" i="4"/>
  <c r="AG21" i="4"/>
  <c r="Q22" i="4"/>
  <c r="R22" i="4"/>
  <c r="L22" i="4"/>
  <c r="M22" i="4"/>
  <c r="V22" i="4"/>
  <c r="W22" i="4"/>
  <c r="AF22" i="4"/>
  <c r="AG22" i="4"/>
  <c r="Q23" i="4"/>
  <c r="R23" i="4"/>
  <c r="L23" i="4"/>
  <c r="M23" i="4"/>
  <c r="V23" i="4"/>
  <c r="W23" i="4"/>
  <c r="AF23" i="4"/>
  <c r="AG23" i="4"/>
  <c r="Q24" i="4"/>
  <c r="R24" i="4"/>
  <c r="L24" i="4"/>
  <c r="M24" i="4"/>
  <c r="AF24" i="4"/>
  <c r="V24" i="4"/>
  <c r="W24" i="4"/>
  <c r="X24" i="4"/>
  <c r="Q25" i="4"/>
  <c r="R25" i="4"/>
  <c r="S25" i="4"/>
  <c r="L25" i="4"/>
  <c r="M25" i="4"/>
  <c r="V25" i="4"/>
  <c r="W25" i="4"/>
  <c r="AI25" i="4"/>
  <c r="AF25" i="4"/>
  <c r="AG25" i="4"/>
  <c r="Q26" i="4"/>
  <c r="R26" i="4"/>
  <c r="S26" i="4"/>
  <c r="L26" i="4"/>
  <c r="M26" i="4"/>
  <c r="AI26" i="4"/>
  <c r="V26" i="4"/>
  <c r="W26" i="4"/>
  <c r="AF26" i="4"/>
  <c r="AG26" i="4"/>
  <c r="V27" i="4"/>
  <c r="W27" i="4"/>
  <c r="X27" i="4"/>
  <c r="AF27" i="4"/>
  <c r="V28" i="4"/>
  <c r="W28" i="4"/>
  <c r="AF28" i="4"/>
  <c r="AG28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7" i="4"/>
  <c r="AB7" i="4"/>
  <c r="V7" i="4"/>
  <c r="AF7" i="4"/>
  <c r="D7" i="5"/>
  <c r="D6" i="5"/>
  <c r="D5" i="5"/>
  <c r="D4" i="5"/>
  <c r="X9" i="4"/>
  <c r="E6" i="5" s="1"/>
  <c r="S8" i="4"/>
  <c r="S9" i="4"/>
  <c r="F5" i="5" s="1"/>
  <c r="S24" i="4"/>
  <c r="N9" i="4"/>
  <c r="N10" i="4"/>
  <c r="N12" i="4"/>
  <c r="N14" i="4"/>
  <c r="N18" i="4"/>
  <c r="N22" i="4"/>
  <c r="N2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D3" i="5"/>
  <c r="AG7" i="4"/>
  <c r="W7" i="4"/>
  <c r="X7" i="4"/>
  <c r="Q7" i="4"/>
  <c r="R7" i="4"/>
  <c r="L7" i="4"/>
  <c r="M7" i="4"/>
  <c r="G7" i="4"/>
  <c r="H7" i="4"/>
  <c r="AI7" i="4"/>
  <c r="M27" i="4"/>
  <c r="N27" i="4"/>
  <c r="N7" i="4"/>
  <c r="N25" i="4"/>
  <c r="N23" i="4"/>
  <c r="N21" i="4"/>
  <c r="N15" i="4"/>
  <c r="X28" i="4"/>
  <c r="AG27" i="4"/>
  <c r="AI16" i="4"/>
  <c r="AI19" i="4"/>
  <c r="N19" i="4"/>
  <c r="AI17" i="4"/>
  <c r="N17" i="4"/>
  <c r="AI14" i="4"/>
  <c r="X14" i="4"/>
  <c r="AI22" i="4"/>
  <c r="X22" i="4"/>
  <c r="AI18" i="4"/>
  <c r="S18" i="4"/>
  <c r="AI12" i="4"/>
  <c r="AI13" i="4"/>
  <c r="N13" i="4"/>
  <c r="E4" i="5"/>
  <c r="AI11" i="4"/>
  <c r="N11" i="4"/>
  <c r="AI28" i="4"/>
  <c r="N28" i="4"/>
  <c r="AI24" i="4"/>
  <c r="AI23" i="4"/>
  <c r="AI15" i="4"/>
  <c r="G4" i="5"/>
  <c r="I7" i="4"/>
  <c r="AJ7" i="4"/>
  <c r="AK7" i="4"/>
  <c r="N24" i="4"/>
  <c r="S22" i="4"/>
  <c r="S14" i="4"/>
  <c r="X18" i="4"/>
  <c r="X23" i="4"/>
  <c r="S19" i="4"/>
  <c r="S17" i="4"/>
  <c r="S13" i="4"/>
  <c r="S11" i="4"/>
  <c r="S27" i="4"/>
  <c r="F4" i="5"/>
  <c r="S7" i="4"/>
  <c r="S12" i="4"/>
  <c r="X26" i="4"/>
  <c r="X16" i="4"/>
  <c r="X25" i="4"/>
  <c r="S23" i="4"/>
  <c r="S15" i="4"/>
  <c r="AI20" i="4"/>
  <c r="AI8" i="4"/>
  <c r="X21" i="4"/>
  <c r="X20" i="4"/>
  <c r="G6" i="5"/>
  <c r="X10" i="4"/>
  <c r="X8" i="4"/>
  <c r="G5" i="5"/>
  <c r="E3" i="5"/>
  <c r="G3" i="5"/>
  <c r="F3" i="5"/>
  <c r="F6" i="5"/>
  <c r="AJ10" i="4" l="1"/>
  <c r="AK10" i="4" s="1"/>
  <c r="F7" i="5"/>
  <c r="G7" i="5"/>
  <c r="E7" i="5"/>
  <c r="AI9" i="4"/>
  <c r="E5" i="5"/>
</calcChain>
</file>

<file path=xl/sharedStrings.xml><?xml version="1.0" encoding="utf-8"?>
<sst xmlns="http://schemas.openxmlformats.org/spreadsheetml/2006/main" count="102" uniqueCount="81">
  <si>
    <t>Index</t>
  </si>
  <si>
    <t>Name</t>
  </si>
  <si>
    <t>Grand
Total</t>
  </si>
  <si>
    <t>Sl.No.</t>
  </si>
  <si>
    <t>No. of Module pass by Student</t>
  </si>
  <si>
    <t>Remarks</t>
  </si>
  <si>
    <t>CW (50)</t>
  </si>
  <si>
    <t>Exam (100%)</t>
  </si>
  <si>
    <t>Exam (50)</t>
  </si>
  <si>
    <t>Total (100)</t>
  </si>
  <si>
    <t>Exam (100)</t>
  </si>
  <si>
    <t>COLLEGE OF LANGUAGE AND CULTURE STUDIES</t>
  </si>
  <si>
    <t>FALL SEMESTER RESULT, 2018</t>
  </si>
  <si>
    <t>TRONGSA;BHUTAN</t>
  </si>
  <si>
    <t>FINAL REMARKS</t>
  </si>
  <si>
    <t>BLL V SEMESTER</t>
  </si>
  <si>
    <t>Translation III (TRA303)</t>
  </si>
  <si>
    <r>
      <t xml:space="preserve">སྙན་ངག་བཞི་པ། </t>
    </r>
    <r>
      <rPr>
        <sz val="14"/>
        <color theme="1"/>
        <rFont val="Century Gothic"/>
        <family val="2"/>
      </rPr>
      <t>(LIT305</t>
    </r>
    <r>
      <rPr>
        <sz val="14"/>
        <color theme="1"/>
        <rFont val="DDC Uchen"/>
      </rPr>
      <t>)</t>
    </r>
  </si>
  <si>
    <r>
      <t xml:space="preserve">བདག་གཞན་ཞིབ་སྦྱོང། </t>
    </r>
    <r>
      <rPr>
        <sz val="14"/>
        <color theme="1"/>
        <rFont val="Century Gothic"/>
        <family val="2"/>
      </rPr>
      <t>(CLG303)</t>
    </r>
  </si>
  <si>
    <t>Literary Theory (ENG305)</t>
  </si>
  <si>
    <t>Exam(100)</t>
  </si>
  <si>
    <t>Phuntsho Wangmo</t>
  </si>
  <si>
    <t>Yangden</t>
  </si>
  <si>
    <t>Tashi Wangdi</t>
  </si>
  <si>
    <t>Sonam Tshering</t>
  </si>
  <si>
    <t>Sl.NO</t>
  </si>
  <si>
    <t>Module</t>
  </si>
  <si>
    <t>Total</t>
  </si>
  <si>
    <t>PASS</t>
  </si>
  <si>
    <t>RA</t>
  </si>
  <si>
    <t>ER</t>
  </si>
  <si>
    <r>
      <rPr>
        <sz val="14"/>
        <color theme="1"/>
        <rFont val="DDC Uchen"/>
      </rPr>
      <t xml:space="preserve">དབུ་མ།              </t>
    </r>
    <r>
      <rPr>
        <sz val="14"/>
        <color theme="1"/>
        <rFont val="Century Gothic"/>
        <family val="2"/>
      </rPr>
      <t>(PHY302)</t>
    </r>
  </si>
  <si>
    <t>Exam (40)</t>
  </si>
  <si>
    <t>BLC II YEAR</t>
  </si>
  <si>
    <t>04-16-0204</t>
  </si>
  <si>
    <t>Choki Dorji</t>
  </si>
  <si>
    <t>04-16-0206</t>
  </si>
  <si>
    <t xml:space="preserve">Jigme Namgyal </t>
  </si>
  <si>
    <t>04-16-0207</t>
  </si>
  <si>
    <t>Jigme Paljor</t>
  </si>
  <si>
    <t>04-16-0209</t>
  </si>
  <si>
    <t>Kinley Wangchuk</t>
  </si>
  <si>
    <t>04-16-0210</t>
  </si>
  <si>
    <t>Kota Tshering</t>
  </si>
  <si>
    <t>04-16-0211</t>
  </si>
  <si>
    <t>Langa Tshering</t>
  </si>
  <si>
    <t>04-16-0213</t>
  </si>
  <si>
    <t>Pema Gongzim</t>
  </si>
  <si>
    <t>04-16-0214</t>
  </si>
  <si>
    <t>Pema Lhundup</t>
  </si>
  <si>
    <t>04-16-0215</t>
  </si>
  <si>
    <t>Pemba</t>
  </si>
  <si>
    <t>04-16-0216</t>
  </si>
  <si>
    <t>04-16-0217</t>
  </si>
  <si>
    <t>Rinchen Tshering</t>
  </si>
  <si>
    <t>04-16-0218</t>
  </si>
  <si>
    <t>Rinchen Wangda</t>
  </si>
  <si>
    <t>04-16-0219</t>
  </si>
  <si>
    <t>Sangay Tshering</t>
  </si>
  <si>
    <t>04-16-0220</t>
  </si>
  <si>
    <t>Sonam Dema</t>
  </si>
  <si>
    <t>04-16-0223</t>
  </si>
  <si>
    <t>04-16-0228</t>
  </si>
  <si>
    <t>04-16-0229</t>
  </si>
  <si>
    <t>Tshering Paljor</t>
  </si>
  <si>
    <t>04-16-0230</t>
  </si>
  <si>
    <t>Tshering Tobgay</t>
  </si>
  <si>
    <t>04-16-0232</t>
  </si>
  <si>
    <t>Yangchen Lhamo</t>
  </si>
  <si>
    <t>04-16-0233</t>
  </si>
  <si>
    <t>ཡིག་འགྲུལ།(DZG201)</t>
  </si>
  <si>
    <t>English for Communication I (EFC202)</t>
  </si>
  <si>
    <r>
      <rPr>
        <sz val="13"/>
        <color theme="1"/>
        <rFont val="DDC Uchen"/>
      </rPr>
      <t xml:space="preserve">འབྲུག་གི་འབྱུང་རབས་དང་པ། </t>
    </r>
    <r>
      <rPr>
        <sz val="14"/>
        <color theme="1"/>
        <rFont val="Century Gothic"/>
        <family val="2"/>
      </rPr>
      <t>(BTN201)</t>
    </r>
  </si>
  <si>
    <r>
      <t>སྒྲིག་ལམ་དང་པ།</t>
    </r>
    <r>
      <rPr>
        <sz val="14"/>
        <color theme="1"/>
        <rFont val="Century Gothic"/>
        <family val="2"/>
      </rPr>
      <t>(ETQ201)</t>
    </r>
  </si>
  <si>
    <r>
      <rPr>
        <sz val="13"/>
        <color theme="1"/>
        <rFont val="DDC Uchen"/>
      </rPr>
      <t>ཕྲད་རྣམ་དབྱེ་ཞིབ་སྦྱོང་།</t>
    </r>
    <r>
      <rPr>
        <sz val="14"/>
        <color theme="1"/>
        <rFont val="Century Gothic"/>
        <family val="2"/>
      </rPr>
      <t>(CLG202)</t>
    </r>
  </si>
  <si>
    <r>
      <rPr>
        <sz val="14"/>
        <color theme="1"/>
        <rFont val="DDC Uchen"/>
      </rPr>
      <t xml:space="preserve">མངོན་པ་མཛོད་དང་པ། </t>
    </r>
    <r>
      <rPr>
        <sz val="14"/>
        <color theme="1"/>
        <rFont val="Century Gothic"/>
        <family val="2"/>
      </rPr>
      <t>(PHY204)</t>
    </r>
  </si>
  <si>
    <t>Sonam Wangchuk</t>
  </si>
  <si>
    <t>04-15-0194</t>
  </si>
  <si>
    <t>04-15-0202</t>
  </si>
  <si>
    <t>Yonten Phuntsho</t>
  </si>
  <si>
    <t>CW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</si>
</sst>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"/>
      <family val="1"/>
    </font>
    <font>
      <b/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4"/>
      <color theme="1"/>
      <name val="DDC Uchen"/>
    </font>
    <font>
      <sz val="14"/>
      <color theme="1"/>
      <name val="Calibri"/>
      <family val="2"/>
      <scheme val="minor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entury Gothic"/>
      <family val="2"/>
    </font>
    <font>
      <sz val="14"/>
      <color theme="1"/>
      <name val="Calisto MT"/>
      <family val="1"/>
    </font>
    <font>
      <sz val="13"/>
      <color theme="1"/>
      <name val="DDC Uchen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12" fillId="8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7" fillId="0" borderId="1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0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4" fillId="0" borderId="5" xfId="0" applyFont="1" applyBorder="1" applyAlignment="1">
      <alignment horizontal="center"/>
    </xf>
    <xf numFmtId="0" fontId="7" fillId="9" borderId="21" xfId="0" applyFont="1" applyFill="1" applyBorder="1" applyAlignment="1" applyProtection="1">
      <alignment horizontal="center"/>
      <protection locked="0" hidden="1"/>
    </xf>
    <xf numFmtId="0" fontId="19" fillId="10" borderId="10" xfId="0" applyFont="1" applyFill="1" applyBorder="1" applyAlignment="1">
      <alignment horizontal="center" vertical="center"/>
    </xf>
    <xf numFmtId="0" fontId="7" fillId="9" borderId="19" xfId="0" applyFont="1" applyFill="1" applyBorder="1" applyAlignment="1" applyProtection="1">
      <alignment horizontal="center"/>
      <protection locked="0" hidden="1"/>
    </xf>
    <xf numFmtId="0" fontId="19" fillId="1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7" fillId="10" borderId="19" xfId="0" applyFont="1" applyFill="1" applyBorder="1" applyAlignment="1" applyProtection="1">
      <alignment horizontal="center"/>
      <protection locked="0" hidden="1"/>
    </xf>
    <xf numFmtId="0" fontId="10" fillId="10" borderId="29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19" fillId="10" borderId="10" xfId="0" applyFont="1" applyFill="1" applyBorder="1" applyAlignment="1">
      <alignment vertical="center"/>
    </xf>
    <xf numFmtId="0" fontId="19" fillId="10" borderId="5" xfId="0" applyFont="1" applyFill="1" applyBorder="1" applyAlignment="1">
      <alignment vertical="center"/>
    </xf>
    <xf numFmtId="0" fontId="10" fillId="10" borderId="29" xfId="0" applyFont="1" applyFill="1" applyBorder="1"/>
    <xf numFmtId="0" fontId="12" fillId="7" borderId="33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2" fontId="15" fillId="0" borderId="34" xfId="0" applyNumberFormat="1" applyFont="1" applyFill="1" applyBorder="1" applyAlignment="1">
      <alignment horizontal="center" vertical="center" wrapText="1"/>
    </xf>
    <xf numFmtId="2" fontId="15" fillId="0" borderId="35" xfId="0" applyNumberFormat="1" applyFont="1" applyFill="1" applyBorder="1" applyAlignment="1">
      <alignment horizontal="center" vertical="center"/>
    </xf>
    <xf numFmtId="2" fontId="15" fillId="0" borderId="36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2" fontId="15" fillId="0" borderId="40" xfId="0" applyNumberFormat="1" applyFont="1" applyFill="1" applyBorder="1" applyAlignment="1">
      <alignment horizontal="center" vertical="center"/>
    </xf>
    <xf numFmtId="2" fontId="15" fillId="0" borderId="41" xfId="0" applyNumberFormat="1" applyFont="1" applyFill="1" applyBorder="1" applyAlignment="1">
      <alignment horizontal="center" vertical="center"/>
    </xf>
    <xf numFmtId="2" fontId="15" fillId="0" borderId="34" xfId="0" applyNumberFormat="1" applyFont="1" applyFill="1" applyBorder="1" applyAlignment="1">
      <alignment horizontal="center" vertical="center"/>
    </xf>
    <xf numFmtId="2" fontId="10" fillId="0" borderId="37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2" fontId="10" fillId="0" borderId="37" xfId="0" applyNumberFormat="1" applyFont="1" applyFill="1" applyBorder="1" applyAlignment="1">
      <alignment horizontal="left"/>
    </xf>
    <xf numFmtId="0" fontId="10" fillId="0" borderId="42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2" fontId="15" fillId="0" borderId="36" xfId="0" applyNumberFormat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/>
    </xf>
    <xf numFmtId="2" fontId="10" fillId="0" borderId="3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5" fillId="11" borderId="1" xfId="0" applyNumberFormat="1" applyFont="1" applyFill="1" applyBorder="1" applyAlignment="1">
      <alignment horizontal="center" vertical="center"/>
    </xf>
    <xf numFmtId="2" fontId="15" fillId="11" borderId="8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/>
    </xf>
    <xf numFmtId="2" fontId="15" fillId="11" borderId="13" xfId="0" applyNumberFormat="1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 wrapText="1"/>
    </xf>
    <xf numFmtId="2" fontId="15" fillId="0" borderId="27" xfId="0" applyNumberFormat="1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7" fillId="11" borderId="19" xfId="0" applyFont="1" applyFill="1" applyBorder="1" applyAlignment="1" applyProtection="1">
      <alignment horizontal="center"/>
      <protection locked="0" hidden="1"/>
    </xf>
    <xf numFmtId="2" fontId="15" fillId="11" borderId="36" xfId="0" applyNumberFormat="1" applyFont="1" applyFill="1" applyBorder="1" applyAlignment="1">
      <alignment horizontal="center" vertical="center" wrapText="1"/>
    </xf>
    <xf numFmtId="2" fontId="15" fillId="11" borderId="27" xfId="0" applyNumberFormat="1" applyFont="1" applyFill="1" applyBorder="1" applyAlignment="1">
      <alignment horizontal="center" vertical="center"/>
    </xf>
    <xf numFmtId="2" fontId="16" fillId="11" borderId="5" xfId="0" applyNumberFormat="1" applyFont="1" applyFill="1" applyBorder="1" applyAlignment="1">
      <alignment horizontal="center" vertical="center"/>
    </xf>
    <xf numFmtId="2" fontId="15" fillId="11" borderId="41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2" fontId="16" fillId="11" borderId="10" xfId="0" applyNumberFormat="1" applyFont="1" applyFill="1" applyBorder="1" applyAlignment="1">
      <alignment horizontal="center" vertical="center"/>
    </xf>
    <xf numFmtId="2" fontId="15" fillId="11" borderId="36" xfId="0" applyNumberFormat="1" applyFont="1" applyFill="1" applyBorder="1" applyAlignment="1">
      <alignment horizontal="center" vertical="center"/>
    </xf>
    <xf numFmtId="0" fontId="0" fillId="11" borderId="0" xfId="0" applyFill="1"/>
    <xf numFmtId="0" fontId="10" fillId="12" borderId="20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/>
    </xf>
    <xf numFmtId="2" fontId="10" fillId="12" borderId="33" xfId="0" applyNumberFormat="1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2" fontId="15" fillId="12" borderId="41" xfId="0" applyNumberFormat="1" applyFont="1" applyFill="1" applyBorder="1" applyAlignment="1">
      <alignment horizontal="center" vertical="center"/>
    </xf>
    <xf numFmtId="2" fontId="10" fillId="12" borderId="6" xfId="0" applyNumberFormat="1" applyFont="1" applyFill="1" applyBorder="1" applyAlignment="1">
      <alignment horizontal="center"/>
    </xf>
    <xf numFmtId="2" fontId="15" fillId="12" borderId="13" xfId="0" applyNumberFormat="1" applyFont="1" applyFill="1" applyBorder="1" applyAlignment="1">
      <alignment horizontal="center" vertical="center"/>
    </xf>
    <xf numFmtId="2" fontId="16" fillId="12" borderId="44" xfId="0" applyNumberFormat="1" applyFont="1" applyFill="1" applyBorder="1" applyAlignment="1">
      <alignment horizontal="center" vertical="center"/>
    </xf>
    <xf numFmtId="2" fontId="10" fillId="12" borderId="39" xfId="0" applyNumberFormat="1" applyFont="1" applyFill="1" applyBorder="1" applyAlignment="1">
      <alignment horizontal="center"/>
    </xf>
    <xf numFmtId="2" fontId="15" fillId="12" borderId="1" xfId="0" applyNumberFormat="1" applyFont="1" applyFill="1" applyBorder="1" applyAlignment="1">
      <alignment horizontal="center" vertical="center"/>
    </xf>
    <xf numFmtId="2" fontId="15" fillId="12" borderId="8" xfId="0" applyNumberFormat="1" applyFont="1" applyFill="1" applyBorder="1" applyAlignment="1">
      <alignment horizontal="center" vertical="center"/>
    </xf>
    <xf numFmtId="2" fontId="15" fillId="12" borderId="36" xfId="0" applyNumberFormat="1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/>
    </xf>
    <xf numFmtId="0" fontId="10" fillId="12" borderId="39" xfId="0" applyFont="1" applyFill="1" applyBorder="1" applyAlignment="1">
      <alignment horizontal="center"/>
    </xf>
    <xf numFmtId="0" fontId="10" fillId="12" borderId="33" xfId="0" applyFont="1" applyFill="1" applyBorder="1" applyAlignment="1">
      <alignment horizontal="center"/>
    </xf>
    <xf numFmtId="0" fontId="0" fillId="12" borderId="0" xfId="0" applyFill="1"/>
    <xf numFmtId="2" fontId="14" fillId="0" borderId="30" xfId="0" applyNumberFormat="1" applyFont="1" applyFill="1" applyBorder="1" applyAlignment="1">
      <alignment horizontal="center"/>
    </xf>
    <xf numFmtId="2" fontId="15" fillId="2" borderId="4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textRotation="90" wrapText="1"/>
    </xf>
    <xf numFmtId="0" fontId="11" fillId="6" borderId="39" xfId="0" applyFont="1" applyFill="1" applyBorder="1" applyAlignment="1">
      <alignment horizontal="center" vertical="center" textRotation="90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textRotation="90" wrapText="1"/>
    </xf>
    <xf numFmtId="0" fontId="11" fillId="6" borderId="20" xfId="0" applyFont="1" applyFill="1" applyBorder="1" applyAlignment="1">
      <alignment horizontal="center" vertical="center" textRotation="90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1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800" b="1">
                <a:latin typeface="Century Gothic" panose="020B0502020202020204" pitchFamily="34" charset="0"/>
              </a:rPr>
              <a:t>BLL V SEMESTER RESULT ANALYSIS</a:t>
            </a:r>
          </a:p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 sz="1800" b="1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136482939632531E-2"/>
          <c:y val="0.17171296296296298"/>
          <c:w val="0.89019685039370078"/>
          <c:h val="0.41563976377952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ANALYSIS!$D$1:$D$2</c:f>
              <c:strCache>
                <c:ptCount val="1"/>
                <c:pt idx="0">
                  <c:v>BLL V SEMESTER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ANALYSIS!$D$3:$D$7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</c:numCache>
            </c:numRef>
          </c:val>
        </c:ser>
        <c:ser>
          <c:idx val="1"/>
          <c:order val="1"/>
          <c:tx>
            <c:strRef>
              <c:f>ANALYSIS!$E$1:$E$2</c:f>
              <c:strCache>
                <c:ptCount val="1"/>
                <c:pt idx="0">
                  <c:v>BLL V SEMESTER PASS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ANALYSIS!$E$3:$E$7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</c:ser>
        <c:ser>
          <c:idx val="2"/>
          <c:order val="2"/>
          <c:tx>
            <c:strRef>
              <c:f>ANALYSIS!$F$1:$F$2</c:f>
              <c:strCache>
                <c:ptCount val="1"/>
                <c:pt idx="0">
                  <c:v>BLL V SEMESTER 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ANALYSIS!$G$1:$G$2</c:f>
              <c:strCache>
                <c:ptCount val="1"/>
                <c:pt idx="0">
                  <c:v>BLL V SEMESTER 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ANALYSIS!$G$3:$G$7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45856"/>
        <c:axId val="88747392"/>
      </c:barChart>
      <c:catAx>
        <c:axId val="887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47392"/>
        <c:crosses val="autoZero"/>
        <c:auto val="1"/>
        <c:lblAlgn val="ctr"/>
        <c:lblOffset val="100"/>
        <c:noMultiLvlLbl val="0"/>
      </c:catAx>
      <c:valAx>
        <c:axId val="8874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0476815398073"/>
          <c:y val="0.85069335083114606"/>
          <c:w val="0.60273107276283677"/>
          <c:h val="0.11443661245401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7</xdr:row>
      <xdr:rowOff>28574</xdr:rowOff>
    </xdr:from>
    <xdr:to>
      <xdr:col>8</xdr:col>
      <xdr:colOff>400050</xdr:colOff>
      <xdr:row>24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08"/>
  <sheetViews>
    <sheetView tabSelected="1" topLeftCell="R1" zoomScale="78" zoomScaleNormal="78" zoomScalePageLayoutView="90" workbookViewId="0">
      <selection activeCell="AC14" sqref="AC14"/>
    </sheetView>
  </sheetViews>
  <sheetFormatPr defaultColWidth="11" defaultRowHeight="15.75"/>
  <cols>
    <col min="1" max="1" width="3.625" customWidth="1"/>
    <col min="2" max="2" width="5.875" style="2" bestFit="1" customWidth="1"/>
    <col min="3" max="3" width="15.375" style="2" customWidth="1"/>
    <col min="4" max="4" width="29.25" hidden="1" customWidth="1"/>
    <col min="5" max="5" width="7" style="2" customWidth="1"/>
    <col min="6" max="6" width="8.5" style="2" customWidth="1"/>
    <col min="7" max="7" width="6.875" style="2" customWidth="1"/>
    <col min="8" max="8" width="10.25" style="2" customWidth="1"/>
    <col min="9" max="9" width="15.625" style="2" customWidth="1"/>
    <col min="10" max="11" width="6.875" customWidth="1"/>
    <col min="12" max="12" width="7" customWidth="1"/>
    <col min="13" max="13" width="7.75" customWidth="1"/>
    <col min="14" max="14" width="16.125" customWidth="1"/>
    <col min="15" max="15" width="8" customWidth="1"/>
    <col min="16" max="16" width="10.375" customWidth="1"/>
    <col min="17" max="17" width="9.375" customWidth="1"/>
    <col min="18" max="18" width="10.25" customWidth="1"/>
    <col min="19" max="19" width="15" customWidth="1"/>
    <col min="20" max="20" width="8" customWidth="1"/>
    <col min="21" max="21" width="10.375" customWidth="1"/>
    <col min="22" max="22" width="9.375" customWidth="1"/>
    <col min="23" max="23" width="10.25" customWidth="1"/>
    <col min="24" max="24" width="16.5" customWidth="1"/>
    <col min="25" max="29" width="8.625" customWidth="1"/>
    <col min="30" max="30" width="8.125" customWidth="1"/>
    <col min="31" max="31" width="6" hidden="1" customWidth="1"/>
    <col min="32" max="32" width="6.75" style="2" hidden="1" customWidth="1"/>
    <col min="33" max="33" width="15" customWidth="1"/>
    <col min="34" max="34" width="17.875" customWidth="1"/>
    <col min="35" max="35" width="11.875" style="2" customWidth="1"/>
    <col min="36" max="36" width="14.125" style="2" customWidth="1"/>
    <col min="37" max="37" width="18.875" style="3" customWidth="1"/>
  </cols>
  <sheetData>
    <row r="1" spans="2:37" ht="18.75">
      <c r="B1" s="102" t="s">
        <v>11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2:37" ht="18.75">
      <c r="B2" s="102" t="s">
        <v>13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2:37" ht="23.25" thickBot="1">
      <c r="C3" s="103" t="s">
        <v>12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2:37" ht="23.25" thickBot="1">
      <c r="B4" s="32"/>
      <c r="C4" s="104" t="s">
        <v>33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5"/>
    </row>
    <row r="5" spans="2:37" s="1" customFormat="1" ht="37.5" customHeight="1" thickBot="1">
      <c r="B5" s="106" t="s">
        <v>3</v>
      </c>
      <c r="C5" s="108" t="s">
        <v>0</v>
      </c>
      <c r="D5" s="108" t="s">
        <v>1</v>
      </c>
      <c r="E5" s="110" t="s">
        <v>75</v>
      </c>
      <c r="F5" s="111"/>
      <c r="G5" s="111"/>
      <c r="H5" s="112"/>
      <c r="I5" s="113" t="s">
        <v>5</v>
      </c>
      <c r="J5" s="110" t="s">
        <v>74</v>
      </c>
      <c r="K5" s="111"/>
      <c r="L5" s="111"/>
      <c r="M5" s="112"/>
      <c r="N5" s="113" t="s">
        <v>5</v>
      </c>
      <c r="O5" s="117" t="s">
        <v>70</v>
      </c>
      <c r="P5" s="118"/>
      <c r="Q5" s="118"/>
      <c r="R5" s="120"/>
      <c r="S5" s="113" t="s">
        <v>5</v>
      </c>
      <c r="T5" s="117" t="s">
        <v>73</v>
      </c>
      <c r="U5" s="118"/>
      <c r="V5" s="118"/>
      <c r="W5" s="119"/>
      <c r="X5" s="113" t="s">
        <v>5</v>
      </c>
      <c r="Y5" s="110" t="s">
        <v>72</v>
      </c>
      <c r="Z5" s="111"/>
      <c r="AA5" s="111"/>
      <c r="AB5" s="112"/>
      <c r="AC5" s="113" t="s">
        <v>5</v>
      </c>
      <c r="AD5" s="125" t="s">
        <v>71</v>
      </c>
      <c r="AE5" s="126"/>
      <c r="AF5" s="126"/>
      <c r="AG5" s="127"/>
      <c r="AH5" s="123" t="s">
        <v>5</v>
      </c>
      <c r="AI5" s="99" t="s">
        <v>2</v>
      </c>
      <c r="AJ5" s="115" t="s">
        <v>4</v>
      </c>
      <c r="AK5" s="121" t="s">
        <v>14</v>
      </c>
    </row>
    <row r="6" spans="2:37" ht="45.75" thickBot="1">
      <c r="B6" s="107"/>
      <c r="C6" s="109"/>
      <c r="D6" s="109"/>
      <c r="E6" s="39" t="s">
        <v>6</v>
      </c>
      <c r="F6" s="4" t="s">
        <v>7</v>
      </c>
      <c r="G6" s="62" t="s">
        <v>8</v>
      </c>
      <c r="H6" s="65" t="s">
        <v>9</v>
      </c>
      <c r="I6" s="114"/>
      <c r="J6" s="39" t="s">
        <v>6</v>
      </c>
      <c r="K6" s="4" t="s">
        <v>10</v>
      </c>
      <c r="L6" s="62" t="s">
        <v>8</v>
      </c>
      <c r="M6" s="65" t="s">
        <v>9</v>
      </c>
      <c r="N6" s="114"/>
      <c r="O6" s="39" t="s">
        <v>6</v>
      </c>
      <c r="P6" s="4" t="s">
        <v>10</v>
      </c>
      <c r="Q6" s="5" t="s">
        <v>8</v>
      </c>
      <c r="R6" s="40" t="s">
        <v>9</v>
      </c>
      <c r="S6" s="114"/>
      <c r="T6" s="39" t="s">
        <v>6</v>
      </c>
      <c r="U6" s="4" t="s">
        <v>10</v>
      </c>
      <c r="V6" s="62" t="s">
        <v>8</v>
      </c>
      <c r="W6" s="65" t="s">
        <v>9</v>
      </c>
      <c r="X6" s="114"/>
      <c r="Y6" s="39" t="s">
        <v>6</v>
      </c>
      <c r="Z6" s="4" t="s">
        <v>10</v>
      </c>
      <c r="AA6" s="62" t="s">
        <v>8</v>
      </c>
      <c r="AB6" s="65" t="s">
        <v>9</v>
      </c>
      <c r="AC6" s="114"/>
      <c r="AD6" s="39" t="s">
        <v>80</v>
      </c>
      <c r="AE6" s="4" t="s">
        <v>20</v>
      </c>
      <c r="AF6" s="62" t="s">
        <v>32</v>
      </c>
      <c r="AG6" s="65" t="s">
        <v>9</v>
      </c>
      <c r="AH6" s="124"/>
      <c r="AI6" s="100">
        <v>1</v>
      </c>
      <c r="AJ6" s="116"/>
      <c r="AK6" s="122"/>
    </row>
    <row r="7" spans="2:37" ht="24.95" customHeight="1">
      <c r="B7" s="17">
        <v>1</v>
      </c>
      <c r="C7" s="18" t="s">
        <v>34</v>
      </c>
      <c r="D7" s="36" t="s">
        <v>35</v>
      </c>
      <c r="E7" s="41">
        <v>27.67</v>
      </c>
      <c r="F7" s="22">
        <v>67.5</v>
      </c>
      <c r="G7" s="63">
        <f>F7/2</f>
        <v>33.75</v>
      </c>
      <c r="H7" s="67">
        <f>E7+G7</f>
        <v>61.42</v>
      </c>
      <c r="I7" s="45" t="str">
        <f t="shared" ref="I7:I28" si="0">IF(AND(E7&lt;20,G7&lt;20),"Module Repeat",IF(AND(E7&gt;=20,G7&gt;=20,H7&gt;=50),"Pass","Re-assessment"))</f>
        <v>Pass</v>
      </c>
      <c r="J7" s="41">
        <v>39.5</v>
      </c>
      <c r="K7" s="59">
        <v>59</v>
      </c>
      <c r="L7" s="63">
        <f>K7/2</f>
        <v>29.5</v>
      </c>
      <c r="M7" s="67">
        <f>J7+L7</f>
        <v>69</v>
      </c>
      <c r="N7" s="45" t="str">
        <f t="shared" ref="N7:N28" si="1">IF(AND(J7&lt;20,L7&lt;20),"Module Repeat",IF(AND(J7&gt;=20,L7&gt;=20,M7&gt;=50),"Pass","Re-assessment"))</f>
        <v>Pass</v>
      </c>
      <c r="O7" s="41">
        <v>32.83</v>
      </c>
      <c r="P7" s="21">
        <v>64</v>
      </c>
      <c r="Q7" s="22">
        <f>P7/2</f>
        <v>32</v>
      </c>
      <c r="R7" s="42">
        <f>O7+Q7</f>
        <v>64.83</v>
      </c>
      <c r="S7" s="45" t="str">
        <f t="shared" ref="S7:S28" si="2">IF(AND(O7&lt;20,Q7&lt;20),"Module Repeat",IF(AND(O7&gt;=20,Q7&gt;=20,R7&gt;=50),"Pass","Re-assessment"))</f>
        <v>Pass</v>
      </c>
      <c r="T7" s="41">
        <v>37.5</v>
      </c>
      <c r="U7" s="22">
        <v>53.5</v>
      </c>
      <c r="V7" s="63">
        <f>U7/2</f>
        <v>26.75</v>
      </c>
      <c r="W7" s="67">
        <f>T7+V7</f>
        <v>64.25</v>
      </c>
      <c r="X7" s="45" t="str">
        <f t="shared" ref="X7:X28" si="3">IF(AND(T7&lt;20,V7&lt;20),"Module Repeat",IF(AND(T7&gt;=20,V7&gt;=20,W7&gt;=50),"Pass","Re-assessment"))</f>
        <v>Pass</v>
      </c>
      <c r="Y7" s="47">
        <v>43</v>
      </c>
      <c r="Z7" s="22">
        <v>66</v>
      </c>
      <c r="AA7" s="63">
        <f>Z7/2</f>
        <v>33</v>
      </c>
      <c r="AB7" s="67">
        <f>Y7+AA7</f>
        <v>76</v>
      </c>
      <c r="AC7" s="45"/>
      <c r="AD7" s="41">
        <v>58</v>
      </c>
      <c r="AE7" s="21">
        <v>0</v>
      </c>
      <c r="AF7" s="63">
        <f>AE7/100*40</f>
        <v>0</v>
      </c>
      <c r="AG7" s="67">
        <f>AD7+AF7</f>
        <v>58</v>
      </c>
      <c r="AH7" s="45" t="str">
        <f>IF(AND(AD7&lt;20),"Module Repeat",IF(AND(AD7&gt;=20,AG7&gt;=50),"Pass","Re-assessment"))</f>
        <v>Pass</v>
      </c>
      <c r="AI7" s="101">
        <f>(H7+M7+R7+W7+AG7)/500*100</f>
        <v>63.5</v>
      </c>
      <c r="AJ7" s="98">
        <f>COUNTIF(E7:AH7,"Pass")</f>
        <v>5</v>
      </c>
      <c r="AK7" s="6" t="str">
        <f t="shared" ref="AK7:AK28" si="4">IF(AJ7&gt;=3,"Promoted","Semester Repeat")</f>
        <v>Promoted</v>
      </c>
    </row>
    <row r="8" spans="2:37" ht="24.95" customHeight="1">
      <c r="B8" s="19">
        <v>2</v>
      </c>
      <c r="C8" s="20" t="s">
        <v>36</v>
      </c>
      <c r="D8" s="37" t="s">
        <v>37</v>
      </c>
      <c r="E8" s="53">
        <v>33.33</v>
      </c>
      <c r="F8" s="7">
        <v>74</v>
      </c>
      <c r="G8" s="63">
        <f t="shared" ref="G8:G28" si="5">F8/2</f>
        <v>37</v>
      </c>
      <c r="H8" s="67">
        <f t="shared" ref="H8:H28" si="6">E8+G8</f>
        <v>70.33</v>
      </c>
      <c r="I8" s="46" t="str">
        <f t="shared" si="0"/>
        <v>Pass</v>
      </c>
      <c r="J8" s="53">
        <v>39</v>
      </c>
      <c r="K8" s="58">
        <v>59.5</v>
      </c>
      <c r="L8" s="63">
        <f t="shared" ref="L8:L28" si="7">K8/2</f>
        <v>29.75</v>
      </c>
      <c r="M8" s="67">
        <f t="shared" ref="M8:M28" si="8">J8+L8</f>
        <v>68.75</v>
      </c>
      <c r="N8" s="46" t="str">
        <f t="shared" si="1"/>
        <v>Pass</v>
      </c>
      <c r="O8" s="43">
        <v>34.33</v>
      </c>
      <c r="P8" s="7">
        <v>65.5</v>
      </c>
      <c r="Q8" s="7">
        <f t="shared" ref="Q8:Q28" si="9">P8/2</f>
        <v>32.75</v>
      </c>
      <c r="R8" s="44">
        <f t="shared" ref="R8:R28" si="10">O8+Q8</f>
        <v>67.08</v>
      </c>
      <c r="S8" s="46" t="str">
        <f t="shared" si="2"/>
        <v>Pass</v>
      </c>
      <c r="T8" s="43">
        <v>37</v>
      </c>
      <c r="U8" s="7">
        <v>56.5</v>
      </c>
      <c r="V8" s="66">
        <f t="shared" ref="V8:V28" si="11">U8/2</f>
        <v>28.25</v>
      </c>
      <c r="W8" s="68">
        <f t="shared" ref="W8:W28" si="12">T8+V8</f>
        <v>65.25</v>
      </c>
      <c r="X8" s="46" t="str">
        <f t="shared" si="3"/>
        <v>Pass</v>
      </c>
      <c r="Y8" s="43">
        <v>39</v>
      </c>
      <c r="Z8" s="7">
        <v>63.5</v>
      </c>
      <c r="AA8" s="63">
        <f t="shared" ref="AA8:AA28" si="13">Z8/2</f>
        <v>31.75</v>
      </c>
      <c r="AB8" s="67">
        <f t="shared" ref="AB8:AB28" si="14">Y8+AA8</f>
        <v>70.75</v>
      </c>
      <c r="AC8" s="46"/>
      <c r="AD8" s="43">
        <v>53.2</v>
      </c>
      <c r="AE8" s="7"/>
      <c r="AF8" s="63">
        <f t="shared" ref="AF8:AF28" si="15">AE8/100*40</f>
        <v>0</v>
      </c>
      <c r="AG8" s="67">
        <f t="shared" ref="AG8:AG28" si="16">AD8+AF8</f>
        <v>53.2</v>
      </c>
      <c r="AH8" s="45" t="str">
        <f t="shared" ref="AH8:AH28" si="17">IF(AND(AD8&lt;20),"Module Repeat",IF(AND(AD8&gt;=20,AG8&gt;=50),"Pass","Re-assessment"))</f>
        <v>Pass</v>
      </c>
      <c r="AI8" s="101">
        <f t="shared" ref="AI8:AI28" si="18">(H8+M8+R8+W8+AG8)/500*100</f>
        <v>64.921999999999997</v>
      </c>
      <c r="AJ8" s="98">
        <f t="shared" ref="AJ8:AJ28" si="19">COUNTIF(E8:AH8,"Pass")</f>
        <v>5</v>
      </c>
      <c r="AK8" s="6" t="str">
        <f t="shared" si="4"/>
        <v>Promoted</v>
      </c>
    </row>
    <row r="9" spans="2:37" s="79" customFormat="1" ht="24.95" hidden="1" customHeight="1">
      <c r="B9" s="71">
        <v>3</v>
      </c>
      <c r="C9" s="55" t="s">
        <v>38</v>
      </c>
      <c r="D9" s="56" t="s">
        <v>39</v>
      </c>
      <c r="E9" s="72">
        <v>13.33</v>
      </c>
      <c r="F9" s="60"/>
      <c r="G9" s="63">
        <f t="shared" si="5"/>
        <v>0</v>
      </c>
      <c r="H9" s="67">
        <f t="shared" si="6"/>
        <v>13.33</v>
      </c>
      <c r="I9" s="75" t="str">
        <f t="shared" si="0"/>
        <v>Module Repeat</v>
      </c>
      <c r="J9" s="72">
        <v>12.5</v>
      </c>
      <c r="K9" s="76"/>
      <c r="L9" s="64">
        <f t="shared" si="7"/>
        <v>0</v>
      </c>
      <c r="M9" s="77">
        <f t="shared" si="8"/>
        <v>12.5</v>
      </c>
      <c r="N9" s="75" t="str">
        <f t="shared" si="1"/>
        <v>Module Repeat</v>
      </c>
      <c r="O9" s="78">
        <v>19.670000000000002</v>
      </c>
      <c r="P9" s="60"/>
      <c r="Q9" s="60">
        <f t="shared" si="9"/>
        <v>0</v>
      </c>
      <c r="R9" s="61">
        <f t="shared" si="10"/>
        <v>19.670000000000002</v>
      </c>
      <c r="S9" s="75" t="str">
        <f t="shared" si="2"/>
        <v>Module Repeat</v>
      </c>
      <c r="T9" s="78"/>
      <c r="U9" s="60"/>
      <c r="V9" s="73">
        <f t="shared" si="11"/>
        <v>0</v>
      </c>
      <c r="W9" s="74">
        <f t="shared" si="12"/>
        <v>0</v>
      </c>
      <c r="X9" s="75" t="str">
        <f t="shared" si="3"/>
        <v>Module Repeat</v>
      </c>
      <c r="Y9" s="78"/>
      <c r="Z9" s="60"/>
      <c r="AA9" s="64">
        <f t="shared" si="13"/>
        <v>0</v>
      </c>
      <c r="AB9" s="77">
        <f t="shared" si="14"/>
        <v>0</v>
      </c>
      <c r="AC9" s="75"/>
      <c r="AD9" s="78">
        <v>21.8</v>
      </c>
      <c r="AE9" s="60"/>
      <c r="AF9" s="64">
        <f t="shared" si="15"/>
        <v>0</v>
      </c>
      <c r="AG9" s="77">
        <f t="shared" si="16"/>
        <v>21.8</v>
      </c>
      <c r="AH9" s="45" t="str">
        <f t="shared" si="17"/>
        <v>Re-assessment</v>
      </c>
      <c r="AI9" s="77">
        <f t="shared" si="18"/>
        <v>13.459999999999999</v>
      </c>
      <c r="AJ9" s="98">
        <f t="shared" si="19"/>
        <v>0</v>
      </c>
      <c r="AK9" s="6" t="str">
        <f t="shared" si="4"/>
        <v>Semester Repeat</v>
      </c>
    </row>
    <row r="10" spans="2:37" ht="24.95" customHeight="1">
      <c r="B10" s="19">
        <v>4</v>
      </c>
      <c r="C10" s="20" t="s">
        <v>40</v>
      </c>
      <c r="D10" s="37" t="s">
        <v>41</v>
      </c>
      <c r="E10" s="53">
        <v>32</v>
      </c>
      <c r="F10" s="7">
        <v>75</v>
      </c>
      <c r="G10" s="63">
        <f t="shared" si="5"/>
        <v>37.5</v>
      </c>
      <c r="H10" s="67">
        <f t="shared" si="6"/>
        <v>69.5</v>
      </c>
      <c r="I10" s="46" t="str">
        <f t="shared" si="0"/>
        <v>Pass</v>
      </c>
      <c r="J10" s="53">
        <v>42.5</v>
      </c>
      <c r="K10" s="58">
        <v>54</v>
      </c>
      <c r="L10" s="63">
        <f t="shared" si="7"/>
        <v>27</v>
      </c>
      <c r="M10" s="67">
        <f t="shared" si="8"/>
        <v>69.5</v>
      </c>
      <c r="N10" s="46" t="str">
        <f t="shared" si="1"/>
        <v>Pass</v>
      </c>
      <c r="O10" s="43">
        <v>42.33</v>
      </c>
      <c r="P10" s="7">
        <v>74</v>
      </c>
      <c r="Q10" s="7">
        <f t="shared" si="9"/>
        <v>37</v>
      </c>
      <c r="R10" s="44">
        <f t="shared" si="10"/>
        <v>79.33</v>
      </c>
      <c r="S10" s="46" t="str">
        <f t="shared" si="2"/>
        <v>Pass</v>
      </c>
      <c r="T10" s="43">
        <v>38.5</v>
      </c>
      <c r="U10" s="7">
        <v>60</v>
      </c>
      <c r="V10" s="66">
        <f t="shared" si="11"/>
        <v>30</v>
      </c>
      <c r="W10" s="68">
        <f t="shared" si="12"/>
        <v>68.5</v>
      </c>
      <c r="X10" s="46" t="str">
        <f t="shared" si="3"/>
        <v>Pass</v>
      </c>
      <c r="Y10" s="43">
        <v>41</v>
      </c>
      <c r="Z10" s="7">
        <v>67.5</v>
      </c>
      <c r="AA10" s="63">
        <f t="shared" si="13"/>
        <v>33.75</v>
      </c>
      <c r="AB10" s="67">
        <f t="shared" si="14"/>
        <v>74.75</v>
      </c>
      <c r="AC10" s="46"/>
      <c r="AD10" s="43">
        <v>56.7</v>
      </c>
      <c r="AE10" s="7"/>
      <c r="AF10" s="63">
        <f t="shared" si="15"/>
        <v>0</v>
      </c>
      <c r="AG10" s="67">
        <f t="shared" si="16"/>
        <v>56.7</v>
      </c>
      <c r="AH10" s="45" t="str">
        <f t="shared" si="17"/>
        <v>Pass</v>
      </c>
      <c r="AI10" s="101">
        <f t="shared" si="18"/>
        <v>68.705999999999989</v>
      </c>
      <c r="AJ10" s="98">
        <f t="shared" si="19"/>
        <v>5</v>
      </c>
      <c r="AK10" s="6" t="str">
        <f t="shared" si="4"/>
        <v>Promoted</v>
      </c>
    </row>
    <row r="11" spans="2:37" ht="24.95" customHeight="1">
      <c r="B11" s="19">
        <v>5</v>
      </c>
      <c r="C11" s="20" t="s">
        <v>42</v>
      </c>
      <c r="D11" s="37" t="s">
        <v>43</v>
      </c>
      <c r="E11" s="53">
        <v>35.33</v>
      </c>
      <c r="F11" s="7">
        <v>75.5</v>
      </c>
      <c r="G11" s="63">
        <f t="shared" si="5"/>
        <v>37.75</v>
      </c>
      <c r="H11" s="67">
        <f t="shared" si="6"/>
        <v>73.08</v>
      </c>
      <c r="I11" s="46" t="str">
        <f t="shared" si="0"/>
        <v>Pass</v>
      </c>
      <c r="J11" s="53">
        <v>44.5</v>
      </c>
      <c r="K11" s="58">
        <v>71.5</v>
      </c>
      <c r="L11" s="63">
        <f t="shared" si="7"/>
        <v>35.75</v>
      </c>
      <c r="M11" s="67">
        <f t="shared" si="8"/>
        <v>80.25</v>
      </c>
      <c r="N11" s="46" t="str">
        <f t="shared" si="1"/>
        <v>Pass</v>
      </c>
      <c r="O11" s="43">
        <v>44.33</v>
      </c>
      <c r="P11" s="7">
        <v>76</v>
      </c>
      <c r="Q11" s="7">
        <f t="shared" si="9"/>
        <v>38</v>
      </c>
      <c r="R11" s="44">
        <f t="shared" si="10"/>
        <v>82.33</v>
      </c>
      <c r="S11" s="46" t="str">
        <f t="shared" si="2"/>
        <v>Pass</v>
      </c>
      <c r="T11" s="43">
        <v>44.5</v>
      </c>
      <c r="U11" s="7">
        <v>55.5</v>
      </c>
      <c r="V11" s="66">
        <f t="shared" si="11"/>
        <v>27.75</v>
      </c>
      <c r="W11" s="68">
        <f t="shared" si="12"/>
        <v>72.25</v>
      </c>
      <c r="X11" s="46" t="str">
        <f t="shared" si="3"/>
        <v>Pass</v>
      </c>
      <c r="Y11" s="43">
        <v>44</v>
      </c>
      <c r="Z11" s="7">
        <v>68</v>
      </c>
      <c r="AA11" s="63">
        <f t="shared" si="13"/>
        <v>34</v>
      </c>
      <c r="AB11" s="67">
        <f t="shared" si="14"/>
        <v>78</v>
      </c>
      <c r="AC11" s="46"/>
      <c r="AD11" s="43">
        <v>69.8</v>
      </c>
      <c r="AE11" s="7"/>
      <c r="AF11" s="63">
        <f t="shared" si="15"/>
        <v>0</v>
      </c>
      <c r="AG11" s="67">
        <f t="shared" si="16"/>
        <v>69.8</v>
      </c>
      <c r="AH11" s="45" t="str">
        <f t="shared" si="17"/>
        <v>Pass</v>
      </c>
      <c r="AI11" s="101">
        <f t="shared" si="18"/>
        <v>75.542000000000002</v>
      </c>
      <c r="AJ11" s="98">
        <f t="shared" si="19"/>
        <v>5</v>
      </c>
      <c r="AK11" s="6" t="str">
        <f t="shared" si="4"/>
        <v>Promoted</v>
      </c>
    </row>
    <row r="12" spans="2:37" ht="24.95" customHeight="1">
      <c r="B12" s="19">
        <v>6</v>
      </c>
      <c r="C12" s="20" t="s">
        <v>44</v>
      </c>
      <c r="D12" s="37" t="s">
        <v>45</v>
      </c>
      <c r="E12" s="53">
        <v>33.67</v>
      </c>
      <c r="F12" s="7">
        <v>64.5</v>
      </c>
      <c r="G12" s="63">
        <f t="shared" si="5"/>
        <v>32.25</v>
      </c>
      <c r="H12" s="67">
        <f t="shared" si="6"/>
        <v>65.92</v>
      </c>
      <c r="I12" s="46" t="str">
        <f t="shared" si="0"/>
        <v>Pass</v>
      </c>
      <c r="J12" s="53">
        <v>43.5</v>
      </c>
      <c r="K12" s="58">
        <v>51</v>
      </c>
      <c r="L12" s="63">
        <f t="shared" si="7"/>
        <v>25.5</v>
      </c>
      <c r="M12" s="67">
        <f t="shared" si="8"/>
        <v>69</v>
      </c>
      <c r="N12" s="46" t="str">
        <f t="shared" si="1"/>
        <v>Pass</v>
      </c>
      <c r="O12" s="43">
        <v>39.33</v>
      </c>
      <c r="P12" s="7">
        <v>56</v>
      </c>
      <c r="Q12" s="7">
        <f t="shared" si="9"/>
        <v>28</v>
      </c>
      <c r="R12" s="44">
        <f t="shared" si="10"/>
        <v>67.33</v>
      </c>
      <c r="S12" s="46" t="str">
        <f t="shared" si="2"/>
        <v>Pass</v>
      </c>
      <c r="T12" s="43">
        <v>36.5</v>
      </c>
      <c r="U12" s="7">
        <v>47</v>
      </c>
      <c r="V12" s="66">
        <f t="shared" si="11"/>
        <v>23.5</v>
      </c>
      <c r="W12" s="68">
        <f t="shared" si="12"/>
        <v>60</v>
      </c>
      <c r="X12" s="46" t="str">
        <f t="shared" si="3"/>
        <v>Pass</v>
      </c>
      <c r="Y12" s="43">
        <v>42</v>
      </c>
      <c r="Z12" s="7">
        <v>59.5</v>
      </c>
      <c r="AA12" s="63">
        <f t="shared" si="13"/>
        <v>29.75</v>
      </c>
      <c r="AB12" s="67">
        <f t="shared" si="14"/>
        <v>71.75</v>
      </c>
      <c r="AC12" s="46"/>
      <c r="AD12" s="43">
        <v>63</v>
      </c>
      <c r="AE12" s="7"/>
      <c r="AF12" s="63">
        <f t="shared" si="15"/>
        <v>0</v>
      </c>
      <c r="AG12" s="67">
        <f t="shared" si="16"/>
        <v>63</v>
      </c>
      <c r="AH12" s="45" t="str">
        <f t="shared" si="17"/>
        <v>Pass</v>
      </c>
      <c r="AI12" s="101">
        <f t="shared" si="18"/>
        <v>65.05</v>
      </c>
      <c r="AJ12" s="98">
        <f t="shared" si="19"/>
        <v>5</v>
      </c>
      <c r="AK12" s="6" t="str">
        <f t="shared" si="4"/>
        <v>Promoted</v>
      </c>
    </row>
    <row r="13" spans="2:37" ht="24.95" customHeight="1">
      <c r="B13" s="19">
        <v>7</v>
      </c>
      <c r="C13" s="20" t="s">
        <v>46</v>
      </c>
      <c r="D13" s="37" t="s">
        <v>47</v>
      </c>
      <c r="E13" s="53">
        <v>34.33</v>
      </c>
      <c r="F13" s="7">
        <v>83.5</v>
      </c>
      <c r="G13" s="63">
        <f t="shared" si="5"/>
        <v>41.75</v>
      </c>
      <c r="H13" s="67">
        <f t="shared" si="6"/>
        <v>76.08</v>
      </c>
      <c r="I13" s="46" t="str">
        <f t="shared" si="0"/>
        <v>Pass</v>
      </c>
      <c r="J13" s="53">
        <v>42</v>
      </c>
      <c r="K13" s="58">
        <v>64.5</v>
      </c>
      <c r="L13" s="63">
        <f t="shared" si="7"/>
        <v>32.25</v>
      </c>
      <c r="M13" s="67">
        <f t="shared" si="8"/>
        <v>74.25</v>
      </c>
      <c r="N13" s="46" t="str">
        <f t="shared" si="1"/>
        <v>Pass</v>
      </c>
      <c r="O13" s="43">
        <v>43.17</v>
      </c>
      <c r="P13" s="7">
        <v>78</v>
      </c>
      <c r="Q13" s="7">
        <f t="shared" si="9"/>
        <v>39</v>
      </c>
      <c r="R13" s="44">
        <f t="shared" si="10"/>
        <v>82.17</v>
      </c>
      <c r="S13" s="46" t="str">
        <f t="shared" si="2"/>
        <v>Pass</v>
      </c>
      <c r="T13" s="43">
        <v>41</v>
      </c>
      <c r="U13" s="7">
        <v>59</v>
      </c>
      <c r="V13" s="66">
        <f t="shared" si="11"/>
        <v>29.5</v>
      </c>
      <c r="W13" s="68">
        <f t="shared" si="12"/>
        <v>70.5</v>
      </c>
      <c r="X13" s="46" t="str">
        <f t="shared" si="3"/>
        <v>Pass</v>
      </c>
      <c r="Y13" s="43">
        <v>44</v>
      </c>
      <c r="Z13" s="7">
        <v>79.5</v>
      </c>
      <c r="AA13" s="63">
        <f t="shared" si="13"/>
        <v>39.75</v>
      </c>
      <c r="AB13" s="67">
        <f t="shared" si="14"/>
        <v>83.75</v>
      </c>
      <c r="AC13" s="46"/>
      <c r="AD13" s="43">
        <v>68</v>
      </c>
      <c r="AE13" s="7"/>
      <c r="AF13" s="63">
        <f t="shared" si="15"/>
        <v>0</v>
      </c>
      <c r="AG13" s="67">
        <f t="shared" si="16"/>
        <v>68</v>
      </c>
      <c r="AH13" s="45" t="str">
        <f t="shared" si="17"/>
        <v>Pass</v>
      </c>
      <c r="AI13" s="101">
        <f t="shared" si="18"/>
        <v>74.2</v>
      </c>
      <c r="AJ13" s="98">
        <f t="shared" si="19"/>
        <v>5</v>
      </c>
      <c r="AK13" s="6" t="str">
        <f t="shared" si="4"/>
        <v>Promoted</v>
      </c>
    </row>
    <row r="14" spans="2:37" ht="24.95" customHeight="1">
      <c r="B14" s="19">
        <v>8</v>
      </c>
      <c r="C14" s="20" t="s">
        <v>48</v>
      </c>
      <c r="D14" s="37" t="s">
        <v>49</v>
      </c>
      <c r="E14" s="53">
        <v>36.33</v>
      </c>
      <c r="F14" s="7">
        <v>63.5</v>
      </c>
      <c r="G14" s="63">
        <f t="shared" si="5"/>
        <v>31.75</v>
      </c>
      <c r="H14" s="67">
        <f t="shared" si="6"/>
        <v>68.08</v>
      </c>
      <c r="I14" s="46" t="str">
        <f t="shared" si="0"/>
        <v>Pass</v>
      </c>
      <c r="J14" s="53">
        <v>44.5</v>
      </c>
      <c r="K14" s="58">
        <v>64</v>
      </c>
      <c r="L14" s="63">
        <f t="shared" si="7"/>
        <v>32</v>
      </c>
      <c r="M14" s="67">
        <f t="shared" si="8"/>
        <v>76.5</v>
      </c>
      <c r="N14" s="46" t="str">
        <f t="shared" si="1"/>
        <v>Pass</v>
      </c>
      <c r="O14" s="43">
        <v>42</v>
      </c>
      <c r="P14" s="7">
        <v>70</v>
      </c>
      <c r="Q14" s="7">
        <f t="shared" si="9"/>
        <v>35</v>
      </c>
      <c r="R14" s="44">
        <f t="shared" si="10"/>
        <v>77</v>
      </c>
      <c r="S14" s="46" t="str">
        <f t="shared" si="2"/>
        <v>Pass</v>
      </c>
      <c r="T14" s="43">
        <v>42.5</v>
      </c>
      <c r="U14" s="7">
        <v>55.5</v>
      </c>
      <c r="V14" s="66">
        <f t="shared" si="11"/>
        <v>27.75</v>
      </c>
      <c r="W14" s="68">
        <f t="shared" si="12"/>
        <v>70.25</v>
      </c>
      <c r="X14" s="46" t="str">
        <f t="shared" si="3"/>
        <v>Pass</v>
      </c>
      <c r="Y14" s="43">
        <v>43</v>
      </c>
      <c r="Z14" s="7">
        <v>73</v>
      </c>
      <c r="AA14" s="63">
        <f t="shared" si="13"/>
        <v>36.5</v>
      </c>
      <c r="AB14" s="67">
        <f t="shared" si="14"/>
        <v>79.5</v>
      </c>
      <c r="AC14" s="46"/>
      <c r="AD14" s="43">
        <v>63.3</v>
      </c>
      <c r="AE14" s="7"/>
      <c r="AF14" s="63">
        <f t="shared" si="15"/>
        <v>0</v>
      </c>
      <c r="AG14" s="67">
        <f t="shared" si="16"/>
        <v>63.3</v>
      </c>
      <c r="AH14" s="45" t="str">
        <f t="shared" si="17"/>
        <v>Pass</v>
      </c>
      <c r="AI14" s="101">
        <f t="shared" si="18"/>
        <v>71.025999999999996</v>
      </c>
      <c r="AJ14" s="98">
        <f t="shared" si="19"/>
        <v>5</v>
      </c>
      <c r="AK14" s="6" t="str">
        <f t="shared" si="4"/>
        <v>Promoted</v>
      </c>
    </row>
    <row r="15" spans="2:37" ht="24.95" customHeight="1">
      <c r="B15" s="19">
        <v>9</v>
      </c>
      <c r="C15" s="20" t="s">
        <v>50</v>
      </c>
      <c r="D15" s="37" t="s">
        <v>51</v>
      </c>
      <c r="E15" s="53">
        <v>33.33</v>
      </c>
      <c r="F15" s="7">
        <v>85</v>
      </c>
      <c r="G15" s="63">
        <f t="shared" si="5"/>
        <v>42.5</v>
      </c>
      <c r="H15" s="67">
        <f t="shared" si="6"/>
        <v>75.83</v>
      </c>
      <c r="I15" s="46" t="str">
        <f t="shared" si="0"/>
        <v>Pass</v>
      </c>
      <c r="J15" s="53">
        <v>48</v>
      </c>
      <c r="K15" s="58">
        <v>64.5</v>
      </c>
      <c r="L15" s="63">
        <f t="shared" si="7"/>
        <v>32.25</v>
      </c>
      <c r="M15" s="67">
        <f t="shared" si="8"/>
        <v>80.25</v>
      </c>
      <c r="N15" s="46" t="str">
        <f t="shared" si="1"/>
        <v>Pass</v>
      </c>
      <c r="O15" s="43">
        <v>43.33</v>
      </c>
      <c r="P15" s="7">
        <v>83</v>
      </c>
      <c r="Q15" s="7">
        <f t="shared" si="9"/>
        <v>41.5</v>
      </c>
      <c r="R15" s="44">
        <f t="shared" si="10"/>
        <v>84.83</v>
      </c>
      <c r="S15" s="46" t="str">
        <f t="shared" si="2"/>
        <v>Pass</v>
      </c>
      <c r="T15" s="43">
        <v>45.5</v>
      </c>
      <c r="U15" s="7">
        <v>72</v>
      </c>
      <c r="V15" s="66">
        <f t="shared" si="11"/>
        <v>36</v>
      </c>
      <c r="W15" s="68">
        <f t="shared" si="12"/>
        <v>81.5</v>
      </c>
      <c r="X15" s="46" t="str">
        <f t="shared" si="3"/>
        <v>Pass</v>
      </c>
      <c r="Y15" s="43">
        <v>42</v>
      </c>
      <c r="Z15" s="7">
        <v>76</v>
      </c>
      <c r="AA15" s="63">
        <f t="shared" si="13"/>
        <v>38</v>
      </c>
      <c r="AB15" s="67">
        <f t="shared" si="14"/>
        <v>80</v>
      </c>
      <c r="AC15" s="46"/>
      <c r="AD15" s="43">
        <v>67.900000000000006</v>
      </c>
      <c r="AE15" s="7"/>
      <c r="AF15" s="63">
        <f t="shared" si="15"/>
        <v>0</v>
      </c>
      <c r="AG15" s="67">
        <f t="shared" si="16"/>
        <v>67.900000000000006</v>
      </c>
      <c r="AH15" s="45" t="str">
        <f t="shared" si="17"/>
        <v>Pass</v>
      </c>
      <c r="AI15" s="101">
        <f t="shared" si="18"/>
        <v>78.061999999999983</v>
      </c>
      <c r="AJ15" s="98">
        <f t="shared" si="19"/>
        <v>5</v>
      </c>
      <c r="AK15" s="6" t="str">
        <f t="shared" si="4"/>
        <v>Promoted</v>
      </c>
    </row>
    <row r="16" spans="2:37" ht="24.95" customHeight="1">
      <c r="B16" s="19">
        <v>10</v>
      </c>
      <c r="C16" s="20" t="s">
        <v>52</v>
      </c>
      <c r="D16" s="37" t="s">
        <v>21</v>
      </c>
      <c r="E16" s="53">
        <v>33.67</v>
      </c>
      <c r="F16" s="7">
        <v>68.5</v>
      </c>
      <c r="G16" s="63">
        <f t="shared" si="5"/>
        <v>34.25</v>
      </c>
      <c r="H16" s="67">
        <f t="shared" si="6"/>
        <v>67.92</v>
      </c>
      <c r="I16" s="46" t="str">
        <f t="shared" si="0"/>
        <v>Pass</v>
      </c>
      <c r="J16" s="53">
        <v>43</v>
      </c>
      <c r="K16" s="58">
        <v>62</v>
      </c>
      <c r="L16" s="63">
        <f t="shared" si="7"/>
        <v>31</v>
      </c>
      <c r="M16" s="67">
        <f t="shared" si="8"/>
        <v>74</v>
      </c>
      <c r="N16" s="46" t="str">
        <f t="shared" si="1"/>
        <v>Pass</v>
      </c>
      <c r="O16" s="43">
        <v>40.33</v>
      </c>
      <c r="P16" s="7">
        <v>63.5</v>
      </c>
      <c r="Q16" s="7">
        <f t="shared" si="9"/>
        <v>31.75</v>
      </c>
      <c r="R16" s="44">
        <f t="shared" si="10"/>
        <v>72.08</v>
      </c>
      <c r="S16" s="46" t="str">
        <f t="shared" si="2"/>
        <v>Pass</v>
      </c>
      <c r="T16" s="43">
        <v>37.5</v>
      </c>
      <c r="U16" s="7">
        <v>47</v>
      </c>
      <c r="V16" s="66">
        <f t="shared" si="11"/>
        <v>23.5</v>
      </c>
      <c r="W16" s="68">
        <f t="shared" si="12"/>
        <v>61</v>
      </c>
      <c r="X16" s="46" t="str">
        <f t="shared" si="3"/>
        <v>Pass</v>
      </c>
      <c r="Y16" s="43">
        <v>29</v>
      </c>
      <c r="Z16" s="7">
        <v>65.5</v>
      </c>
      <c r="AA16" s="63">
        <f t="shared" si="13"/>
        <v>32.75</v>
      </c>
      <c r="AB16" s="67">
        <f t="shared" si="14"/>
        <v>61.75</v>
      </c>
      <c r="AC16" s="46"/>
      <c r="AD16" s="43">
        <v>51.8</v>
      </c>
      <c r="AE16" s="7"/>
      <c r="AF16" s="63">
        <f t="shared" si="15"/>
        <v>0</v>
      </c>
      <c r="AG16" s="67">
        <f t="shared" si="16"/>
        <v>51.8</v>
      </c>
      <c r="AH16" s="45" t="str">
        <f t="shared" si="17"/>
        <v>Pass</v>
      </c>
      <c r="AI16" s="101">
        <f t="shared" si="18"/>
        <v>65.360000000000014</v>
      </c>
      <c r="AJ16" s="98">
        <f t="shared" si="19"/>
        <v>5</v>
      </c>
      <c r="AK16" s="6" t="str">
        <f t="shared" si="4"/>
        <v>Promoted</v>
      </c>
    </row>
    <row r="17" spans="2:37" ht="24.95" customHeight="1">
      <c r="B17" s="19">
        <v>11</v>
      </c>
      <c r="C17" s="20" t="s">
        <v>53</v>
      </c>
      <c r="D17" s="37" t="s">
        <v>54</v>
      </c>
      <c r="E17" s="53">
        <v>25</v>
      </c>
      <c r="F17" s="7">
        <v>67</v>
      </c>
      <c r="G17" s="63">
        <f t="shared" si="5"/>
        <v>33.5</v>
      </c>
      <c r="H17" s="67">
        <f t="shared" si="6"/>
        <v>58.5</v>
      </c>
      <c r="I17" s="46" t="str">
        <f t="shared" si="0"/>
        <v>Pass</v>
      </c>
      <c r="J17" s="53">
        <v>46.5</v>
      </c>
      <c r="K17" s="58">
        <v>54</v>
      </c>
      <c r="L17" s="63">
        <f t="shared" si="7"/>
        <v>27</v>
      </c>
      <c r="M17" s="67">
        <f t="shared" si="8"/>
        <v>73.5</v>
      </c>
      <c r="N17" s="46" t="str">
        <f t="shared" si="1"/>
        <v>Pass</v>
      </c>
      <c r="O17" s="43">
        <v>42.67</v>
      </c>
      <c r="P17" s="7">
        <v>72.5</v>
      </c>
      <c r="Q17" s="7">
        <f t="shared" si="9"/>
        <v>36.25</v>
      </c>
      <c r="R17" s="44">
        <f t="shared" si="10"/>
        <v>78.92</v>
      </c>
      <c r="S17" s="46" t="str">
        <f t="shared" si="2"/>
        <v>Pass</v>
      </c>
      <c r="T17" s="43">
        <v>42.5</v>
      </c>
      <c r="U17" s="7">
        <v>71</v>
      </c>
      <c r="V17" s="66">
        <f t="shared" si="11"/>
        <v>35.5</v>
      </c>
      <c r="W17" s="68">
        <f t="shared" si="12"/>
        <v>78</v>
      </c>
      <c r="X17" s="46" t="str">
        <f t="shared" si="3"/>
        <v>Pass</v>
      </c>
      <c r="Y17" s="43">
        <v>42.5</v>
      </c>
      <c r="Z17" s="7">
        <v>77</v>
      </c>
      <c r="AA17" s="63">
        <f t="shared" si="13"/>
        <v>38.5</v>
      </c>
      <c r="AB17" s="67">
        <f t="shared" si="14"/>
        <v>81</v>
      </c>
      <c r="AC17" s="46"/>
      <c r="AD17" s="43">
        <v>58.5</v>
      </c>
      <c r="AE17" s="7"/>
      <c r="AF17" s="63">
        <f t="shared" si="15"/>
        <v>0</v>
      </c>
      <c r="AG17" s="67">
        <f t="shared" si="16"/>
        <v>58.5</v>
      </c>
      <c r="AH17" s="45" t="str">
        <f t="shared" si="17"/>
        <v>Pass</v>
      </c>
      <c r="AI17" s="101">
        <f t="shared" si="18"/>
        <v>69.483999999999995</v>
      </c>
      <c r="AJ17" s="98">
        <f t="shared" si="19"/>
        <v>5</v>
      </c>
      <c r="AK17" s="6" t="str">
        <f t="shared" si="4"/>
        <v>Promoted</v>
      </c>
    </row>
    <row r="18" spans="2:37" ht="24.95" customHeight="1">
      <c r="B18" s="19">
        <v>12</v>
      </c>
      <c r="C18" s="20" t="s">
        <v>55</v>
      </c>
      <c r="D18" s="37" t="s">
        <v>56</v>
      </c>
      <c r="E18" s="53">
        <v>31</v>
      </c>
      <c r="F18" s="7">
        <v>79.5</v>
      </c>
      <c r="G18" s="63">
        <f t="shared" si="5"/>
        <v>39.75</v>
      </c>
      <c r="H18" s="67">
        <f t="shared" si="6"/>
        <v>70.75</v>
      </c>
      <c r="I18" s="46" t="str">
        <f t="shared" si="0"/>
        <v>Pass</v>
      </c>
      <c r="J18" s="53">
        <v>44.5</v>
      </c>
      <c r="K18" s="58">
        <v>59.5</v>
      </c>
      <c r="L18" s="63">
        <f t="shared" si="7"/>
        <v>29.75</v>
      </c>
      <c r="M18" s="67">
        <f t="shared" si="8"/>
        <v>74.25</v>
      </c>
      <c r="N18" s="46" t="str">
        <f t="shared" si="1"/>
        <v>Pass</v>
      </c>
      <c r="O18" s="43">
        <v>40.67</v>
      </c>
      <c r="P18" s="7">
        <v>62.5</v>
      </c>
      <c r="Q18" s="7">
        <f t="shared" si="9"/>
        <v>31.25</v>
      </c>
      <c r="R18" s="44">
        <f t="shared" si="10"/>
        <v>71.92</v>
      </c>
      <c r="S18" s="46" t="str">
        <f t="shared" si="2"/>
        <v>Pass</v>
      </c>
      <c r="T18" s="43">
        <v>38.5</v>
      </c>
      <c r="U18" s="7">
        <v>58</v>
      </c>
      <c r="V18" s="66">
        <f t="shared" si="11"/>
        <v>29</v>
      </c>
      <c r="W18" s="68">
        <f t="shared" si="12"/>
        <v>67.5</v>
      </c>
      <c r="X18" s="46" t="str">
        <f t="shared" si="3"/>
        <v>Pass</v>
      </c>
      <c r="Y18" s="43">
        <v>41</v>
      </c>
      <c r="Z18" s="7">
        <v>66.5</v>
      </c>
      <c r="AA18" s="63">
        <f t="shared" si="13"/>
        <v>33.25</v>
      </c>
      <c r="AB18" s="67">
        <f t="shared" si="14"/>
        <v>74.25</v>
      </c>
      <c r="AC18" s="46"/>
      <c r="AD18" s="43">
        <v>53.1</v>
      </c>
      <c r="AE18" s="7"/>
      <c r="AF18" s="63">
        <f t="shared" si="15"/>
        <v>0</v>
      </c>
      <c r="AG18" s="67">
        <f t="shared" si="16"/>
        <v>53.1</v>
      </c>
      <c r="AH18" s="45" t="str">
        <f t="shared" si="17"/>
        <v>Pass</v>
      </c>
      <c r="AI18" s="101">
        <f t="shared" si="18"/>
        <v>67.504000000000005</v>
      </c>
      <c r="AJ18" s="98">
        <f t="shared" si="19"/>
        <v>5</v>
      </c>
      <c r="AK18" s="6" t="str">
        <f t="shared" si="4"/>
        <v>Promoted</v>
      </c>
    </row>
    <row r="19" spans="2:37" ht="24.95" customHeight="1">
      <c r="B19" s="19">
        <v>13</v>
      </c>
      <c r="C19" s="20" t="s">
        <v>57</v>
      </c>
      <c r="D19" s="37" t="s">
        <v>58</v>
      </c>
      <c r="E19" s="53">
        <v>38.33</v>
      </c>
      <c r="F19" s="7">
        <v>72</v>
      </c>
      <c r="G19" s="63">
        <f t="shared" si="5"/>
        <v>36</v>
      </c>
      <c r="H19" s="67">
        <f t="shared" si="6"/>
        <v>74.33</v>
      </c>
      <c r="I19" s="46" t="str">
        <f t="shared" si="0"/>
        <v>Pass</v>
      </c>
      <c r="J19" s="53">
        <v>43.5</v>
      </c>
      <c r="K19" s="58">
        <v>57</v>
      </c>
      <c r="L19" s="63">
        <f t="shared" si="7"/>
        <v>28.5</v>
      </c>
      <c r="M19" s="67">
        <f t="shared" si="8"/>
        <v>72</v>
      </c>
      <c r="N19" s="46" t="str">
        <f t="shared" si="1"/>
        <v>Pass</v>
      </c>
      <c r="O19" s="43">
        <v>43.67</v>
      </c>
      <c r="P19" s="7">
        <v>79</v>
      </c>
      <c r="Q19" s="7">
        <f t="shared" si="9"/>
        <v>39.5</v>
      </c>
      <c r="R19" s="44">
        <f t="shared" si="10"/>
        <v>83.17</v>
      </c>
      <c r="S19" s="46" t="str">
        <f t="shared" si="2"/>
        <v>Pass</v>
      </c>
      <c r="T19" s="43">
        <v>42.5</v>
      </c>
      <c r="U19" s="7">
        <v>60.5</v>
      </c>
      <c r="V19" s="66">
        <f t="shared" si="11"/>
        <v>30.25</v>
      </c>
      <c r="W19" s="68">
        <f t="shared" si="12"/>
        <v>72.75</v>
      </c>
      <c r="X19" s="46" t="str">
        <f t="shared" si="3"/>
        <v>Pass</v>
      </c>
      <c r="Y19" s="43">
        <v>44.5</v>
      </c>
      <c r="Z19" s="7">
        <v>72</v>
      </c>
      <c r="AA19" s="63">
        <f t="shared" si="13"/>
        <v>36</v>
      </c>
      <c r="AB19" s="67">
        <f t="shared" si="14"/>
        <v>80.5</v>
      </c>
      <c r="AC19" s="46"/>
      <c r="AD19" s="43">
        <v>70.900000000000006</v>
      </c>
      <c r="AE19" s="7"/>
      <c r="AF19" s="63">
        <f t="shared" si="15"/>
        <v>0</v>
      </c>
      <c r="AG19" s="67">
        <f t="shared" si="16"/>
        <v>70.900000000000006</v>
      </c>
      <c r="AH19" s="45" t="str">
        <f t="shared" si="17"/>
        <v>Pass</v>
      </c>
      <c r="AI19" s="101">
        <f t="shared" si="18"/>
        <v>74.63</v>
      </c>
      <c r="AJ19" s="98">
        <f t="shared" si="19"/>
        <v>5</v>
      </c>
      <c r="AK19" s="6" t="str">
        <f t="shared" si="4"/>
        <v>Promoted</v>
      </c>
    </row>
    <row r="20" spans="2:37" ht="24.95" customHeight="1">
      <c r="B20" s="19">
        <v>14</v>
      </c>
      <c r="C20" s="20" t="s">
        <v>59</v>
      </c>
      <c r="D20" s="37" t="s">
        <v>60</v>
      </c>
      <c r="E20" s="53">
        <v>25</v>
      </c>
      <c r="F20" s="7">
        <v>56</v>
      </c>
      <c r="G20" s="63">
        <f t="shared" si="5"/>
        <v>28</v>
      </c>
      <c r="H20" s="67">
        <f t="shared" si="6"/>
        <v>53</v>
      </c>
      <c r="I20" s="46" t="str">
        <f t="shared" si="0"/>
        <v>Pass</v>
      </c>
      <c r="J20" s="53">
        <v>42</v>
      </c>
      <c r="K20" s="58">
        <v>51.5</v>
      </c>
      <c r="L20" s="63">
        <f t="shared" si="7"/>
        <v>25.75</v>
      </c>
      <c r="M20" s="67">
        <f t="shared" si="8"/>
        <v>67.75</v>
      </c>
      <c r="N20" s="46" t="str">
        <f t="shared" si="1"/>
        <v>Pass</v>
      </c>
      <c r="O20" s="43">
        <v>40</v>
      </c>
      <c r="P20" s="7">
        <v>63</v>
      </c>
      <c r="Q20" s="7">
        <f t="shared" si="9"/>
        <v>31.5</v>
      </c>
      <c r="R20" s="44">
        <f t="shared" si="10"/>
        <v>71.5</v>
      </c>
      <c r="S20" s="46" t="str">
        <f t="shared" si="2"/>
        <v>Pass</v>
      </c>
      <c r="T20" s="43">
        <v>35.5</v>
      </c>
      <c r="U20" s="7">
        <v>59</v>
      </c>
      <c r="V20" s="66">
        <f t="shared" si="11"/>
        <v>29.5</v>
      </c>
      <c r="W20" s="68">
        <f t="shared" si="12"/>
        <v>65</v>
      </c>
      <c r="X20" s="46" t="str">
        <f t="shared" si="3"/>
        <v>Pass</v>
      </c>
      <c r="Y20" s="43">
        <v>42.5</v>
      </c>
      <c r="Z20" s="7">
        <v>46.5</v>
      </c>
      <c r="AA20" s="63">
        <f t="shared" si="13"/>
        <v>23.25</v>
      </c>
      <c r="AB20" s="67">
        <f t="shared" si="14"/>
        <v>65.75</v>
      </c>
      <c r="AC20" s="46"/>
      <c r="AD20" s="43">
        <v>52.9</v>
      </c>
      <c r="AE20" s="7"/>
      <c r="AF20" s="63">
        <f t="shared" si="15"/>
        <v>0</v>
      </c>
      <c r="AG20" s="67">
        <f t="shared" si="16"/>
        <v>52.9</v>
      </c>
      <c r="AH20" s="45" t="str">
        <f t="shared" si="17"/>
        <v>Pass</v>
      </c>
      <c r="AI20" s="101">
        <f t="shared" si="18"/>
        <v>62.029999999999994</v>
      </c>
      <c r="AJ20" s="98">
        <f t="shared" si="19"/>
        <v>5</v>
      </c>
      <c r="AK20" s="6" t="str">
        <f t="shared" si="4"/>
        <v>Promoted</v>
      </c>
    </row>
    <row r="21" spans="2:37" ht="24.95" customHeight="1">
      <c r="B21" s="19">
        <v>15</v>
      </c>
      <c r="C21" s="20" t="s">
        <v>61</v>
      </c>
      <c r="D21" s="37" t="s">
        <v>24</v>
      </c>
      <c r="E21" s="53">
        <v>30.67</v>
      </c>
      <c r="F21" s="7">
        <v>61</v>
      </c>
      <c r="G21" s="63">
        <f t="shared" si="5"/>
        <v>30.5</v>
      </c>
      <c r="H21" s="67">
        <f t="shared" si="6"/>
        <v>61.17</v>
      </c>
      <c r="I21" s="46" t="str">
        <f t="shared" si="0"/>
        <v>Pass</v>
      </c>
      <c r="J21" s="53">
        <v>42.5</v>
      </c>
      <c r="K21" s="58">
        <v>60</v>
      </c>
      <c r="L21" s="63">
        <f t="shared" si="7"/>
        <v>30</v>
      </c>
      <c r="M21" s="67">
        <f t="shared" si="8"/>
        <v>72.5</v>
      </c>
      <c r="N21" s="46" t="str">
        <f t="shared" si="1"/>
        <v>Pass</v>
      </c>
      <c r="O21" s="43">
        <v>38.5</v>
      </c>
      <c r="P21" s="7">
        <v>62.5</v>
      </c>
      <c r="Q21" s="7">
        <f t="shared" si="9"/>
        <v>31.25</v>
      </c>
      <c r="R21" s="44">
        <f t="shared" si="10"/>
        <v>69.75</v>
      </c>
      <c r="S21" s="46" t="str">
        <f t="shared" si="2"/>
        <v>Pass</v>
      </c>
      <c r="T21" s="43">
        <v>39.5</v>
      </c>
      <c r="U21" s="7">
        <v>51</v>
      </c>
      <c r="V21" s="66">
        <f t="shared" si="11"/>
        <v>25.5</v>
      </c>
      <c r="W21" s="68">
        <f t="shared" si="12"/>
        <v>65</v>
      </c>
      <c r="X21" s="46" t="str">
        <f t="shared" si="3"/>
        <v>Pass</v>
      </c>
      <c r="Y21" s="43">
        <v>40</v>
      </c>
      <c r="Z21" s="7">
        <v>58.5</v>
      </c>
      <c r="AA21" s="63">
        <f t="shared" si="13"/>
        <v>29.25</v>
      </c>
      <c r="AB21" s="67">
        <f t="shared" si="14"/>
        <v>69.25</v>
      </c>
      <c r="AC21" s="46"/>
      <c r="AD21" s="43">
        <v>57.9</v>
      </c>
      <c r="AE21" s="7"/>
      <c r="AF21" s="63">
        <f t="shared" si="15"/>
        <v>0</v>
      </c>
      <c r="AG21" s="67">
        <f t="shared" si="16"/>
        <v>57.9</v>
      </c>
      <c r="AH21" s="45" t="str">
        <f t="shared" si="17"/>
        <v>Pass</v>
      </c>
      <c r="AI21" s="101">
        <f t="shared" si="18"/>
        <v>65.263999999999996</v>
      </c>
      <c r="AJ21" s="98">
        <f t="shared" si="19"/>
        <v>5</v>
      </c>
      <c r="AK21" s="6" t="str">
        <f t="shared" si="4"/>
        <v>Promoted</v>
      </c>
    </row>
    <row r="22" spans="2:37" ht="24.95" customHeight="1">
      <c r="B22" s="19">
        <v>16</v>
      </c>
      <c r="C22" s="20" t="s">
        <v>62</v>
      </c>
      <c r="D22" s="37" t="s">
        <v>23</v>
      </c>
      <c r="E22" s="53">
        <v>34.33</v>
      </c>
      <c r="F22" s="7">
        <v>69</v>
      </c>
      <c r="G22" s="63">
        <f t="shared" si="5"/>
        <v>34.5</v>
      </c>
      <c r="H22" s="67">
        <f t="shared" si="6"/>
        <v>68.83</v>
      </c>
      <c r="I22" s="46" t="str">
        <f t="shared" si="0"/>
        <v>Pass</v>
      </c>
      <c r="J22" s="53">
        <v>43</v>
      </c>
      <c r="K22" s="58">
        <v>52</v>
      </c>
      <c r="L22" s="63">
        <f t="shared" si="7"/>
        <v>26</v>
      </c>
      <c r="M22" s="67">
        <f t="shared" si="8"/>
        <v>69</v>
      </c>
      <c r="N22" s="46" t="str">
        <f t="shared" si="1"/>
        <v>Pass</v>
      </c>
      <c r="O22" s="43">
        <v>41</v>
      </c>
      <c r="P22" s="7">
        <v>68</v>
      </c>
      <c r="Q22" s="7">
        <f t="shared" si="9"/>
        <v>34</v>
      </c>
      <c r="R22" s="44">
        <f t="shared" si="10"/>
        <v>75</v>
      </c>
      <c r="S22" s="46" t="str">
        <f t="shared" si="2"/>
        <v>Pass</v>
      </c>
      <c r="T22" s="43">
        <v>39.5</v>
      </c>
      <c r="U22" s="7">
        <v>56.5</v>
      </c>
      <c r="V22" s="66">
        <f t="shared" si="11"/>
        <v>28.25</v>
      </c>
      <c r="W22" s="68">
        <f t="shared" si="12"/>
        <v>67.75</v>
      </c>
      <c r="X22" s="46" t="str">
        <f t="shared" si="3"/>
        <v>Pass</v>
      </c>
      <c r="Y22" s="43">
        <v>41.5</v>
      </c>
      <c r="Z22" s="7">
        <v>64.5</v>
      </c>
      <c r="AA22" s="63">
        <f t="shared" si="13"/>
        <v>32.25</v>
      </c>
      <c r="AB22" s="67">
        <f t="shared" si="14"/>
        <v>73.75</v>
      </c>
      <c r="AC22" s="46"/>
      <c r="AD22" s="43">
        <v>54.1</v>
      </c>
      <c r="AE22" s="7"/>
      <c r="AF22" s="63">
        <f t="shared" si="15"/>
        <v>0</v>
      </c>
      <c r="AG22" s="67">
        <f t="shared" si="16"/>
        <v>54.1</v>
      </c>
      <c r="AH22" s="45" t="str">
        <f t="shared" si="17"/>
        <v>Pass</v>
      </c>
      <c r="AI22" s="101">
        <f t="shared" si="18"/>
        <v>66.936000000000007</v>
      </c>
      <c r="AJ22" s="98">
        <f t="shared" si="19"/>
        <v>5</v>
      </c>
      <c r="AK22" s="6" t="str">
        <f t="shared" si="4"/>
        <v>Promoted</v>
      </c>
    </row>
    <row r="23" spans="2:37" ht="24.95" customHeight="1">
      <c r="B23" s="19">
        <v>17</v>
      </c>
      <c r="C23" s="20" t="s">
        <v>63</v>
      </c>
      <c r="D23" s="37" t="s">
        <v>64</v>
      </c>
      <c r="E23" s="53">
        <v>29.67</v>
      </c>
      <c r="F23" s="7">
        <v>59</v>
      </c>
      <c r="G23" s="63">
        <f t="shared" si="5"/>
        <v>29.5</v>
      </c>
      <c r="H23" s="67">
        <f t="shared" si="6"/>
        <v>59.17</v>
      </c>
      <c r="I23" s="46" t="str">
        <f t="shared" si="0"/>
        <v>Pass</v>
      </c>
      <c r="J23" s="53">
        <v>38.5</v>
      </c>
      <c r="K23" s="58">
        <v>62.5</v>
      </c>
      <c r="L23" s="63">
        <f t="shared" si="7"/>
        <v>31.25</v>
      </c>
      <c r="M23" s="67">
        <f t="shared" si="8"/>
        <v>69.75</v>
      </c>
      <c r="N23" s="46" t="str">
        <f t="shared" si="1"/>
        <v>Pass</v>
      </c>
      <c r="O23" s="43">
        <v>43.33</v>
      </c>
      <c r="P23" s="7">
        <v>67</v>
      </c>
      <c r="Q23" s="7">
        <f t="shared" si="9"/>
        <v>33.5</v>
      </c>
      <c r="R23" s="44">
        <f t="shared" si="10"/>
        <v>76.83</v>
      </c>
      <c r="S23" s="46" t="str">
        <f t="shared" si="2"/>
        <v>Pass</v>
      </c>
      <c r="T23" s="43">
        <v>37</v>
      </c>
      <c r="U23" s="7">
        <v>58</v>
      </c>
      <c r="V23" s="66">
        <f t="shared" si="11"/>
        <v>29</v>
      </c>
      <c r="W23" s="68">
        <f t="shared" si="12"/>
        <v>66</v>
      </c>
      <c r="X23" s="46" t="str">
        <f t="shared" si="3"/>
        <v>Pass</v>
      </c>
      <c r="Y23" s="43">
        <v>43.5</v>
      </c>
      <c r="Z23" s="7">
        <v>59.5</v>
      </c>
      <c r="AA23" s="63">
        <f t="shared" si="13"/>
        <v>29.75</v>
      </c>
      <c r="AB23" s="67">
        <f t="shared" si="14"/>
        <v>73.25</v>
      </c>
      <c r="AC23" s="46"/>
      <c r="AD23" s="43">
        <v>61.5</v>
      </c>
      <c r="AE23" s="7"/>
      <c r="AF23" s="63">
        <f t="shared" si="15"/>
        <v>0</v>
      </c>
      <c r="AG23" s="67">
        <f t="shared" si="16"/>
        <v>61.5</v>
      </c>
      <c r="AH23" s="45" t="str">
        <f t="shared" si="17"/>
        <v>Pass</v>
      </c>
      <c r="AI23" s="101">
        <f t="shared" si="18"/>
        <v>66.649999999999991</v>
      </c>
      <c r="AJ23" s="98">
        <f t="shared" si="19"/>
        <v>5</v>
      </c>
      <c r="AK23" s="6" t="str">
        <f t="shared" si="4"/>
        <v>Promoted</v>
      </c>
    </row>
    <row r="24" spans="2:37" ht="24.95" customHeight="1">
      <c r="B24" s="19">
        <v>18</v>
      </c>
      <c r="C24" s="20" t="s">
        <v>65</v>
      </c>
      <c r="D24" s="37" t="s">
        <v>66</v>
      </c>
      <c r="E24" s="53">
        <v>32.33</v>
      </c>
      <c r="F24" s="7">
        <v>58.5</v>
      </c>
      <c r="G24" s="63">
        <f t="shared" si="5"/>
        <v>29.25</v>
      </c>
      <c r="H24" s="67">
        <f t="shared" si="6"/>
        <v>61.58</v>
      </c>
      <c r="I24" s="46" t="str">
        <f t="shared" si="0"/>
        <v>Pass</v>
      </c>
      <c r="J24" s="53">
        <v>40</v>
      </c>
      <c r="K24" s="58">
        <v>63.5</v>
      </c>
      <c r="L24" s="63">
        <f t="shared" si="7"/>
        <v>31.75</v>
      </c>
      <c r="M24" s="67">
        <f t="shared" si="8"/>
        <v>71.75</v>
      </c>
      <c r="N24" s="46" t="str">
        <f t="shared" si="1"/>
        <v>Pass</v>
      </c>
      <c r="O24" s="43">
        <v>38.5</v>
      </c>
      <c r="P24" s="7">
        <v>59.5</v>
      </c>
      <c r="Q24" s="7">
        <f t="shared" si="9"/>
        <v>29.75</v>
      </c>
      <c r="R24" s="44">
        <f t="shared" si="10"/>
        <v>68.25</v>
      </c>
      <c r="S24" s="46" t="str">
        <f t="shared" si="2"/>
        <v>Pass</v>
      </c>
      <c r="T24" s="43">
        <v>37</v>
      </c>
      <c r="U24" s="7">
        <v>48.5</v>
      </c>
      <c r="V24" s="66">
        <f t="shared" si="11"/>
        <v>24.25</v>
      </c>
      <c r="W24" s="68">
        <f t="shared" si="12"/>
        <v>61.25</v>
      </c>
      <c r="X24" s="46" t="str">
        <f t="shared" si="3"/>
        <v>Pass</v>
      </c>
      <c r="Y24" s="43">
        <v>40</v>
      </c>
      <c r="Z24" s="7">
        <v>52.5</v>
      </c>
      <c r="AA24" s="63">
        <f t="shared" si="13"/>
        <v>26.25</v>
      </c>
      <c r="AB24" s="67">
        <f t="shared" si="14"/>
        <v>66.25</v>
      </c>
      <c r="AC24" s="46"/>
      <c r="AD24" s="43">
        <v>58.9</v>
      </c>
      <c r="AE24" s="7"/>
      <c r="AF24" s="63">
        <f t="shared" si="15"/>
        <v>0</v>
      </c>
      <c r="AG24" s="67">
        <v>60.9</v>
      </c>
      <c r="AH24" s="45" t="str">
        <f t="shared" si="17"/>
        <v>Pass</v>
      </c>
      <c r="AI24" s="101">
        <f t="shared" si="18"/>
        <v>64.745999999999995</v>
      </c>
      <c r="AJ24" s="98">
        <f t="shared" si="19"/>
        <v>5</v>
      </c>
      <c r="AK24" s="6" t="str">
        <f t="shared" si="4"/>
        <v>Promoted</v>
      </c>
    </row>
    <row r="25" spans="2:37" ht="24.95" customHeight="1">
      <c r="B25" s="19">
        <v>19</v>
      </c>
      <c r="C25" s="20" t="s">
        <v>67</v>
      </c>
      <c r="D25" s="37" t="s">
        <v>68</v>
      </c>
      <c r="E25" s="53">
        <v>35.33</v>
      </c>
      <c r="F25" s="7">
        <v>65</v>
      </c>
      <c r="G25" s="63">
        <f t="shared" si="5"/>
        <v>32.5</v>
      </c>
      <c r="H25" s="67">
        <f t="shared" si="6"/>
        <v>67.83</v>
      </c>
      <c r="I25" s="46" t="str">
        <f t="shared" si="0"/>
        <v>Pass</v>
      </c>
      <c r="J25" s="53">
        <v>40.5</v>
      </c>
      <c r="K25" s="58">
        <v>65.5</v>
      </c>
      <c r="L25" s="63">
        <f t="shared" si="7"/>
        <v>32.75</v>
      </c>
      <c r="M25" s="67">
        <f t="shared" si="8"/>
        <v>73.25</v>
      </c>
      <c r="N25" s="46" t="str">
        <f t="shared" si="1"/>
        <v>Pass</v>
      </c>
      <c r="O25" s="43">
        <v>42.33</v>
      </c>
      <c r="P25" s="7">
        <v>67</v>
      </c>
      <c r="Q25" s="7">
        <f t="shared" si="9"/>
        <v>33.5</v>
      </c>
      <c r="R25" s="44">
        <f t="shared" si="10"/>
        <v>75.83</v>
      </c>
      <c r="S25" s="46" t="str">
        <f t="shared" si="2"/>
        <v>Pass</v>
      </c>
      <c r="T25" s="43">
        <v>41.5</v>
      </c>
      <c r="U25" s="7">
        <v>49.5</v>
      </c>
      <c r="V25" s="66">
        <f t="shared" si="11"/>
        <v>24.75</v>
      </c>
      <c r="W25" s="68">
        <f t="shared" si="12"/>
        <v>66.25</v>
      </c>
      <c r="X25" s="46" t="str">
        <f t="shared" si="3"/>
        <v>Pass</v>
      </c>
      <c r="Y25" s="43">
        <v>44.5</v>
      </c>
      <c r="Z25" s="7">
        <v>60.5</v>
      </c>
      <c r="AA25" s="63">
        <f t="shared" si="13"/>
        <v>30.25</v>
      </c>
      <c r="AB25" s="67">
        <f t="shared" si="14"/>
        <v>74.75</v>
      </c>
      <c r="AC25" s="46"/>
      <c r="AD25" s="43">
        <v>60.22</v>
      </c>
      <c r="AE25" s="7"/>
      <c r="AF25" s="63">
        <f t="shared" si="15"/>
        <v>0</v>
      </c>
      <c r="AG25" s="67">
        <f t="shared" si="16"/>
        <v>60.22</v>
      </c>
      <c r="AH25" s="45" t="str">
        <f t="shared" si="17"/>
        <v>Pass</v>
      </c>
      <c r="AI25" s="101">
        <f t="shared" si="18"/>
        <v>68.676000000000002</v>
      </c>
      <c r="AJ25" s="98">
        <f t="shared" si="19"/>
        <v>5</v>
      </c>
      <c r="AK25" s="6" t="str">
        <f t="shared" si="4"/>
        <v>Promoted</v>
      </c>
    </row>
    <row r="26" spans="2:37" ht="24.95" customHeight="1">
      <c r="B26" s="33">
        <v>20</v>
      </c>
      <c r="C26" s="20" t="s">
        <v>69</v>
      </c>
      <c r="D26" s="37" t="s">
        <v>22</v>
      </c>
      <c r="E26" s="53">
        <v>34.33</v>
      </c>
      <c r="F26" s="7">
        <v>62</v>
      </c>
      <c r="G26" s="63">
        <f t="shared" si="5"/>
        <v>31</v>
      </c>
      <c r="H26" s="67">
        <f t="shared" si="6"/>
        <v>65.33</v>
      </c>
      <c r="I26" s="46" t="str">
        <f t="shared" si="0"/>
        <v>Pass</v>
      </c>
      <c r="J26" s="53">
        <v>41.5</v>
      </c>
      <c r="K26" s="58">
        <v>62</v>
      </c>
      <c r="L26" s="63">
        <f t="shared" si="7"/>
        <v>31</v>
      </c>
      <c r="M26" s="67">
        <f t="shared" si="8"/>
        <v>72.5</v>
      </c>
      <c r="N26" s="46" t="str">
        <f t="shared" si="1"/>
        <v>Pass</v>
      </c>
      <c r="O26" s="43">
        <v>38.33</v>
      </c>
      <c r="P26" s="7">
        <v>74.5</v>
      </c>
      <c r="Q26" s="7">
        <f t="shared" si="9"/>
        <v>37.25</v>
      </c>
      <c r="R26" s="44">
        <f t="shared" si="10"/>
        <v>75.58</v>
      </c>
      <c r="S26" s="46" t="str">
        <f t="shared" si="2"/>
        <v>Pass</v>
      </c>
      <c r="T26" s="43">
        <v>39</v>
      </c>
      <c r="U26" s="7">
        <v>68</v>
      </c>
      <c r="V26" s="66">
        <f t="shared" si="11"/>
        <v>34</v>
      </c>
      <c r="W26" s="68">
        <f t="shared" si="12"/>
        <v>73</v>
      </c>
      <c r="X26" s="46" t="str">
        <f t="shared" si="3"/>
        <v>Pass</v>
      </c>
      <c r="Y26" s="43">
        <v>44.5</v>
      </c>
      <c r="Z26" s="7">
        <v>67</v>
      </c>
      <c r="AA26" s="63">
        <f t="shared" si="13"/>
        <v>33.5</v>
      </c>
      <c r="AB26" s="67">
        <f t="shared" si="14"/>
        <v>78</v>
      </c>
      <c r="AC26" s="46"/>
      <c r="AD26" s="43">
        <v>66.3</v>
      </c>
      <c r="AE26" s="7"/>
      <c r="AF26" s="63">
        <f t="shared" si="15"/>
        <v>0</v>
      </c>
      <c r="AG26" s="67">
        <f t="shared" si="16"/>
        <v>66.3</v>
      </c>
      <c r="AH26" s="45" t="str">
        <f t="shared" si="17"/>
        <v>Pass</v>
      </c>
      <c r="AI26" s="101">
        <f t="shared" si="18"/>
        <v>70.541999999999987</v>
      </c>
      <c r="AJ26" s="98">
        <f t="shared" si="19"/>
        <v>5</v>
      </c>
      <c r="AK26" s="6" t="str">
        <f t="shared" si="4"/>
        <v>Promoted</v>
      </c>
    </row>
    <row r="27" spans="2:37" ht="23.25" customHeight="1">
      <c r="B27" s="35">
        <v>21</v>
      </c>
      <c r="C27" s="34" t="s">
        <v>77</v>
      </c>
      <c r="D27" s="38" t="s">
        <v>76</v>
      </c>
      <c r="E27" s="50">
        <v>30</v>
      </c>
      <c r="F27" s="97">
        <v>69.5</v>
      </c>
      <c r="G27" s="63">
        <f t="shared" si="5"/>
        <v>34.75</v>
      </c>
      <c r="H27" s="67">
        <f t="shared" si="6"/>
        <v>64.75</v>
      </c>
      <c r="I27" s="46" t="str">
        <f t="shared" si="0"/>
        <v>Pass</v>
      </c>
      <c r="J27" s="54">
        <v>41</v>
      </c>
      <c r="K27" s="57">
        <v>51</v>
      </c>
      <c r="L27" s="63">
        <f t="shared" si="7"/>
        <v>25.5</v>
      </c>
      <c r="M27" s="67">
        <f t="shared" si="8"/>
        <v>66.5</v>
      </c>
      <c r="N27" s="51" t="str">
        <f t="shared" si="1"/>
        <v>Pass</v>
      </c>
      <c r="O27" s="52">
        <v>36.67</v>
      </c>
      <c r="P27" s="57">
        <v>70</v>
      </c>
      <c r="Q27" s="7">
        <f t="shared" si="9"/>
        <v>35</v>
      </c>
      <c r="R27" s="44">
        <f t="shared" si="10"/>
        <v>71.67</v>
      </c>
      <c r="S27" s="46" t="str">
        <f t="shared" si="2"/>
        <v>Pass</v>
      </c>
      <c r="T27" s="43">
        <v>46</v>
      </c>
      <c r="U27" s="49">
        <v>65.5</v>
      </c>
      <c r="V27" s="69">
        <f t="shared" si="11"/>
        <v>32.75</v>
      </c>
      <c r="W27" s="70">
        <f t="shared" si="12"/>
        <v>78.75</v>
      </c>
      <c r="X27" s="51" t="str">
        <f t="shared" si="3"/>
        <v>Pass</v>
      </c>
      <c r="Y27" s="52"/>
      <c r="Z27" s="57">
        <v>59</v>
      </c>
      <c r="AA27" s="63">
        <f t="shared" si="13"/>
        <v>29.5</v>
      </c>
      <c r="AB27" s="67">
        <f t="shared" si="14"/>
        <v>29.5</v>
      </c>
      <c r="AC27" s="51"/>
      <c r="AD27" s="48">
        <v>69</v>
      </c>
      <c r="AE27" s="49"/>
      <c r="AF27" s="63">
        <f t="shared" si="15"/>
        <v>0</v>
      </c>
      <c r="AG27" s="67">
        <f t="shared" si="16"/>
        <v>69</v>
      </c>
      <c r="AH27" s="45" t="str">
        <f t="shared" si="17"/>
        <v>Pass</v>
      </c>
      <c r="AI27" s="101">
        <f t="shared" si="18"/>
        <v>70.134000000000015</v>
      </c>
      <c r="AJ27" s="98">
        <f t="shared" si="19"/>
        <v>5</v>
      </c>
      <c r="AK27" s="6" t="str">
        <f t="shared" si="4"/>
        <v>Promoted</v>
      </c>
    </row>
    <row r="28" spans="2:37" s="96" customFormat="1" ht="25.5" customHeight="1" thickBot="1">
      <c r="B28" s="80">
        <v>22</v>
      </c>
      <c r="C28" s="81" t="s">
        <v>78</v>
      </c>
      <c r="D28" s="81" t="s">
        <v>79</v>
      </c>
      <c r="E28" s="82">
        <v>34.5</v>
      </c>
      <c r="F28" s="86">
        <v>55</v>
      </c>
      <c r="G28" s="63">
        <f t="shared" si="5"/>
        <v>27.5</v>
      </c>
      <c r="H28" s="67">
        <f t="shared" si="6"/>
        <v>62</v>
      </c>
      <c r="I28" s="85" t="str">
        <f t="shared" si="0"/>
        <v>Pass</v>
      </c>
      <c r="J28" s="82">
        <v>44.5</v>
      </c>
      <c r="K28" s="86">
        <v>57.5</v>
      </c>
      <c r="L28" s="87">
        <f t="shared" si="7"/>
        <v>28.75</v>
      </c>
      <c r="M28" s="88">
        <f t="shared" si="8"/>
        <v>73.25</v>
      </c>
      <c r="N28" s="89" t="str">
        <f t="shared" si="1"/>
        <v>Pass</v>
      </c>
      <c r="O28" s="83">
        <v>41.5</v>
      </c>
      <c r="P28" s="86">
        <v>61</v>
      </c>
      <c r="Q28" s="90">
        <f t="shared" si="9"/>
        <v>30.5</v>
      </c>
      <c r="R28" s="91">
        <f t="shared" si="10"/>
        <v>72</v>
      </c>
      <c r="S28" s="85" t="str">
        <f t="shared" si="2"/>
        <v>Pass</v>
      </c>
      <c r="T28" s="92">
        <v>40.5</v>
      </c>
      <c r="U28" s="83">
        <v>52.5</v>
      </c>
      <c r="V28" s="84">
        <f t="shared" si="11"/>
        <v>26.25</v>
      </c>
      <c r="W28" s="93">
        <f t="shared" si="12"/>
        <v>66.75</v>
      </c>
      <c r="X28" s="94" t="str">
        <f t="shared" si="3"/>
        <v>Pass</v>
      </c>
      <c r="Y28" s="82">
        <v>41</v>
      </c>
      <c r="Z28" s="86">
        <v>42</v>
      </c>
      <c r="AA28" s="87">
        <f t="shared" si="13"/>
        <v>21</v>
      </c>
      <c r="AB28" s="88">
        <f t="shared" si="14"/>
        <v>62</v>
      </c>
      <c r="AC28" s="94"/>
      <c r="AD28" s="95">
        <v>69.930000000000007</v>
      </c>
      <c r="AE28" s="83"/>
      <c r="AF28" s="87">
        <f t="shared" si="15"/>
        <v>0</v>
      </c>
      <c r="AG28" s="88">
        <f t="shared" si="16"/>
        <v>69.930000000000007</v>
      </c>
      <c r="AH28" s="45" t="str">
        <f t="shared" si="17"/>
        <v>Pass</v>
      </c>
      <c r="AI28" s="88">
        <f t="shared" si="18"/>
        <v>68.786000000000001</v>
      </c>
      <c r="AJ28" s="98">
        <f t="shared" si="19"/>
        <v>5</v>
      </c>
      <c r="AK28" s="6" t="str">
        <f t="shared" si="4"/>
        <v>Promoted</v>
      </c>
    </row>
    <row r="29" spans="2:37"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3"/>
      <c r="AG29" s="24"/>
      <c r="AH29" s="24"/>
    </row>
    <row r="30" spans="2:37">
      <c r="E30" s="23"/>
      <c r="F30" s="23"/>
      <c r="G30" s="23"/>
      <c r="H30" s="23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3"/>
      <c r="AG30" s="24"/>
      <c r="AH30" s="24"/>
    </row>
    <row r="31" spans="2:37"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3"/>
      <c r="AG31" s="24"/>
      <c r="AH31" s="24"/>
    </row>
    <row r="32" spans="2:37">
      <c r="E32" s="23"/>
      <c r="F32" s="23"/>
      <c r="G32" s="23"/>
      <c r="H32" s="23"/>
      <c r="I32" s="2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3"/>
      <c r="AG32" s="24"/>
      <c r="AH32" s="24"/>
    </row>
    <row r="33" spans="5:34"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3"/>
      <c r="AG33" s="24"/>
      <c r="AH33" s="24"/>
    </row>
    <row r="34" spans="5:34">
      <c r="E34" s="23"/>
      <c r="F34" s="23"/>
      <c r="G34" s="23"/>
      <c r="H34" s="23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3"/>
      <c r="AG34" s="24"/>
      <c r="AH34" s="24"/>
    </row>
    <row r="35" spans="5:34">
      <c r="E35" s="23"/>
      <c r="F35" s="23"/>
      <c r="G35" s="23"/>
      <c r="H35" s="23"/>
      <c r="I35" s="23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3"/>
      <c r="AG35" s="24"/>
      <c r="AH35" s="24"/>
    </row>
    <row r="36" spans="5:34"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3"/>
      <c r="AG36" s="24"/>
      <c r="AH36" s="24"/>
    </row>
    <row r="37" spans="5:34">
      <c r="E37" s="23"/>
      <c r="F37" s="23"/>
      <c r="G37" s="23"/>
      <c r="H37" s="23"/>
      <c r="I37" s="2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3"/>
      <c r="AG37" s="24"/>
      <c r="AH37" s="24"/>
    </row>
    <row r="38" spans="5:34"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3"/>
      <c r="AG38" s="24"/>
      <c r="AH38" s="24"/>
    </row>
    <row r="39" spans="5:34">
      <c r="E39" s="23"/>
      <c r="F39" s="23"/>
      <c r="G39" s="23"/>
      <c r="H39" s="23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3"/>
      <c r="AG39" s="24"/>
      <c r="AH39" s="24"/>
    </row>
    <row r="40" spans="5:34">
      <c r="E40" s="23"/>
      <c r="F40" s="23"/>
      <c r="G40" s="23"/>
      <c r="H40" s="23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3"/>
      <c r="AG40" s="24"/>
      <c r="AH40" s="24"/>
    </row>
    <row r="41" spans="5:34">
      <c r="E41" s="23"/>
      <c r="F41" s="23"/>
      <c r="G41" s="23"/>
      <c r="H41" s="23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3"/>
      <c r="AG41" s="24"/>
      <c r="AH41" s="24"/>
    </row>
    <row r="42" spans="5:34"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3"/>
      <c r="AG42" s="24"/>
      <c r="AH42" s="24"/>
    </row>
    <row r="43" spans="5:34"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3"/>
      <c r="AG43" s="24"/>
      <c r="AH43" s="24"/>
    </row>
    <row r="44" spans="5:34">
      <c r="E44" s="23"/>
      <c r="F44" s="23"/>
      <c r="G44" s="23"/>
      <c r="H44" s="23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3"/>
      <c r="AG44" s="24"/>
      <c r="AH44" s="24"/>
    </row>
    <row r="45" spans="5:34">
      <c r="E45" s="23"/>
      <c r="F45" s="23"/>
      <c r="G45" s="23"/>
      <c r="H45" s="23"/>
      <c r="I45" s="2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3"/>
      <c r="AG45" s="24"/>
      <c r="AH45" s="24"/>
    </row>
    <row r="46" spans="5:34">
      <c r="E46" s="23"/>
      <c r="F46" s="23"/>
      <c r="G46" s="23"/>
      <c r="H46" s="23"/>
      <c r="I46" s="2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3"/>
      <c r="AG46" s="24"/>
      <c r="AH46" s="24"/>
    </row>
    <row r="47" spans="5:34">
      <c r="E47" s="23"/>
      <c r="F47" s="23"/>
      <c r="G47" s="23"/>
      <c r="H47" s="23"/>
      <c r="I47" s="2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3"/>
      <c r="AG47" s="24"/>
      <c r="AH47" s="24"/>
    </row>
    <row r="48" spans="5:34">
      <c r="E48" s="23"/>
      <c r="F48" s="23"/>
      <c r="G48" s="23"/>
      <c r="H48" s="23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3"/>
      <c r="AG48" s="24"/>
      <c r="AH48" s="24"/>
    </row>
    <row r="49" spans="5:34">
      <c r="E49" s="23"/>
      <c r="F49" s="23"/>
      <c r="G49" s="23"/>
      <c r="H49" s="23"/>
      <c r="I49" s="23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3"/>
      <c r="AG49" s="24"/>
      <c r="AH49" s="24"/>
    </row>
    <row r="50" spans="5:34">
      <c r="E50" s="23"/>
      <c r="F50" s="23"/>
      <c r="G50" s="23"/>
      <c r="H50" s="23"/>
      <c r="I50" s="2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3"/>
      <c r="AG50" s="24"/>
      <c r="AH50" s="24"/>
    </row>
    <row r="51" spans="5:34">
      <c r="E51" s="23"/>
      <c r="F51" s="23"/>
      <c r="G51" s="23"/>
      <c r="H51" s="23"/>
      <c r="I51" s="23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3"/>
      <c r="AG51" s="24"/>
      <c r="AH51" s="24"/>
    </row>
    <row r="52" spans="5:34">
      <c r="E52" s="23"/>
      <c r="F52" s="23"/>
      <c r="G52" s="23"/>
      <c r="H52" s="23"/>
      <c r="I52" s="23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3"/>
      <c r="AG52" s="24"/>
      <c r="AH52" s="24"/>
    </row>
    <row r="53" spans="5:34"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3"/>
      <c r="AG53" s="24"/>
      <c r="AH53" s="24"/>
    </row>
    <row r="54" spans="5:34">
      <c r="E54" s="23"/>
      <c r="F54" s="23"/>
      <c r="G54" s="23"/>
      <c r="H54" s="23"/>
      <c r="I54" s="23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3"/>
      <c r="AG54" s="24"/>
      <c r="AH54" s="24"/>
    </row>
    <row r="55" spans="5:34">
      <c r="E55" s="23"/>
      <c r="F55" s="23"/>
      <c r="G55" s="23"/>
      <c r="H55" s="23"/>
      <c r="I55" s="23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3"/>
      <c r="AG55" s="24"/>
      <c r="AH55" s="24"/>
    </row>
    <row r="56" spans="5:34">
      <c r="E56" s="23"/>
      <c r="F56" s="23"/>
      <c r="G56" s="23"/>
      <c r="H56" s="23"/>
      <c r="I56" s="23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3"/>
      <c r="AG56" s="24"/>
      <c r="AH56" s="24"/>
    </row>
    <row r="57" spans="5:34">
      <c r="E57" s="23"/>
      <c r="F57" s="23"/>
      <c r="G57" s="23"/>
      <c r="H57" s="23"/>
      <c r="I57" s="23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3"/>
      <c r="AG57" s="24"/>
      <c r="AH57" s="24"/>
    </row>
    <row r="58" spans="5:34">
      <c r="E58" s="23"/>
      <c r="F58" s="23"/>
      <c r="G58" s="23"/>
      <c r="H58" s="23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3"/>
      <c r="AG58" s="24"/>
      <c r="AH58" s="24"/>
    </row>
    <row r="59" spans="5:34">
      <c r="E59" s="23"/>
      <c r="F59" s="23"/>
      <c r="G59" s="23"/>
      <c r="H59" s="23"/>
      <c r="I59" s="23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3"/>
      <c r="AG59" s="24"/>
      <c r="AH59" s="24"/>
    </row>
    <row r="60" spans="5:34">
      <c r="E60" s="23"/>
      <c r="F60" s="23"/>
      <c r="G60" s="23"/>
      <c r="H60" s="23"/>
      <c r="I60" s="23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3"/>
      <c r="AG60" s="24"/>
      <c r="AH60" s="24"/>
    </row>
    <row r="61" spans="5:34">
      <c r="E61" s="23"/>
      <c r="F61" s="23"/>
      <c r="G61" s="23"/>
      <c r="H61" s="23"/>
      <c r="I61" s="23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3"/>
      <c r="AG61" s="24"/>
      <c r="AH61" s="24"/>
    </row>
    <row r="62" spans="5:34">
      <c r="E62" s="23"/>
      <c r="F62" s="23"/>
      <c r="G62" s="23"/>
      <c r="H62" s="23"/>
      <c r="I62" s="2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3"/>
      <c r="AG62" s="24"/>
      <c r="AH62" s="24"/>
    </row>
    <row r="63" spans="5:34">
      <c r="E63" s="23"/>
      <c r="F63" s="23"/>
      <c r="G63" s="23"/>
      <c r="H63" s="23"/>
      <c r="I63" s="23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3"/>
      <c r="AG63" s="24"/>
      <c r="AH63" s="24"/>
    </row>
    <row r="64" spans="5:34">
      <c r="E64" s="23"/>
      <c r="F64" s="23"/>
      <c r="G64" s="23"/>
      <c r="H64" s="23"/>
      <c r="I64" s="2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3"/>
      <c r="AG64" s="24"/>
      <c r="AH64" s="24"/>
    </row>
    <row r="65" spans="5:34">
      <c r="E65" s="23"/>
      <c r="F65" s="23"/>
      <c r="G65" s="23"/>
      <c r="H65" s="23"/>
      <c r="I65" s="23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3"/>
      <c r="AG65" s="24"/>
      <c r="AH65" s="24"/>
    </row>
    <row r="66" spans="5:34">
      <c r="E66" s="23"/>
      <c r="F66" s="23"/>
      <c r="G66" s="23"/>
      <c r="H66" s="23"/>
      <c r="I66" s="23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3"/>
      <c r="AG66" s="24"/>
      <c r="AH66" s="24"/>
    </row>
    <row r="67" spans="5:34">
      <c r="E67" s="23"/>
      <c r="F67" s="23"/>
      <c r="G67" s="23"/>
      <c r="H67" s="23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3"/>
      <c r="AG67" s="24"/>
      <c r="AH67" s="24"/>
    </row>
    <row r="68" spans="5:34">
      <c r="E68" s="23"/>
      <c r="F68" s="23"/>
      <c r="G68" s="23"/>
      <c r="H68" s="23"/>
      <c r="I68" s="23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3"/>
      <c r="AG68" s="24"/>
      <c r="AH68" s="24"/>
    </row>
    <row r="69" spans="5:34">
      <c r="E69" s="23"/>
      <c r="F69" s="23"/>
      <c r="G69" s="23"/>
      <c r="H69" s="23"/>
      <c r="I69" s="23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3"/>
      <c r="AG69" s="24"/>
      <c r="AH69" s="24"/>
    </row>
    <row r="70" spans="5:34">
      <c r="E70" s="23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3"/>
      <c r="AG70" s="24"/>
      <c r="AH70" s="24"/>
    </row>
    <row r="71" spans="5:34">
      <c r="E71" s="23"/>
      <c r="F71" s="23"/>
      <c r="G71" s="23"/>
      <c r="H71" s="23"/>
      <c r="I71" s="23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3"/>
      <c r="AG71" s="24"/>
      <c r="AH71" s="24"/>
    </row>
    <row r="72" spans="5:34">
      <c r="E72" s="23"/>
      <c r="F72" s="23"/>
      <c r="G72" s="23"/>
      <c r="H72" s="23"/>
      <c r="I72" s="23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3"/>
      <c r="AG72" s="24"/>
      <c r="AH72" s="24"/>
    </row>
    <row r="73" spans="5:34">
      <c r="E73" s="23"/>
      <c r="F73" s="23"/>
      <c r="G73" s="23"/>
      <c r="H73" s="23"/>
      <c r="I73" s="2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3"/>
      <c r="AG73" s="24"/>
      <c r="AH73" s="24"/>
    </row>
    <row r="74" spans="5:34">
      <c r="E74" s="23"/>
      <c r="F74" s="23"/>
      <c r="G74" s="23"/>
      <c r="H74" s="23"/>
      <c r="I74" s="23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3"/>
      <c r="AG74" s="24"/>
      <c r="AH74" s="24"/>
    </row>
    <row r="75" spans="5:34">
      <c r="E75" s="23"/>
      <c r="F75" s="23"/>
      <c r="G75" s="23"/>
      <c r="H75" s="23"/>
      <c r="I75" s="23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3"/>
      <c r="AG75" s="24"/>
      <c r="AH75" s="24"/>
    </row>
    <row r="76" spans="5:34">
      <c r="E76" s="23"/>
      <c r="F76" s="23"/>
      <c r="G76" s="23"/>
      <c r="H76" s="23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3"/>
      <c r="AG76" s="24"/>
      <c r="AH76" s="24"/>
    </row>
    <row r="77" spans="5:34">
      <c r="E77" s="23"/>
      <c r="F77" s="23"/>
      <c r="G77" s="23"/>
      <c r="H77" s="23"/>
      <c r="I77" s="23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3"/>
      <c r="AG77" s="24"/>
      <c r="AH77" s="24"/>
    </row>
    <row r="78" spans="5:34">
      <c r="E78" s="23"/>
      <c r="F78" s="23"/>
      <c r="G78" s="23"/>
      <c r="H78" s="23"/>
      <c r="I78" s="23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3"/>
      <c r="AG78" s="24"/>
      <c r="AH78" s="24"/>
    </row>
    <row r="79" spans="5:34">
      <c r="E79" s="23"/>
      <c r="F79" s="23"/>
      <c r="G79" s="23"/>
      <c r="H79" s="23"/>
      <c r="I79" s="23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3"/>
      <c r="AG79" s="24"/>
      <c r="AH79" s="24"/>
    </row>
    <row r="80" spans="5:34">
      <c r="E80" s="23"/>
      <c r="F80" s="23"/>
      <c r="G80" s="23"/>
      <c r="H80" s="23"/>
      <c r="I80" s="23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3"/>
      <c r="AG80" s="24"/>
      <c r="AH80" s="24"/>
    </row>
    <row r="81" spans="5:34">
      <c r="E81" s="23"/>
      <c r="F81" s="23"/>
      <c r="G81" s="23"/>
      <c r="H81" s="23"/>
      <c r="I81" s="23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3"/>
      <c r="AG81" s="24"/>
      <c r="AH81" s="24"/>
    </row>
    <row r="82" spans="5:34">
      <c r="E82" s="23"/>
      <c r="F82" s="23"/>
      <c r="G82" s="23"/>
      <c r="H82" s="23"/>
      <c r="I82" s="23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3"/>
      <c r="AG82" s="24"/>
      <c r="AH82" s="24"/>
    </row>
    <row r="83" spans="5:34">
      <c r="E83" s="23"/>
      <c r="F83" s="23"/>
      <c r="G83" s="23"/>
      <c r="H83" s="23"/>
      <c r="I83" s="23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3"/>
      <c r="AG83" s="24"/>
      <c r="AH83" s="24"/>
    </row>
    <row r="84" spans="5:34">
      <c r="E84" s="23"/>
      <c r="F84" s="23"/>
      <c r="G84" s="23"/>
      <c r="H84" s="23"/>
      <c r="I84" s="23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3"/>
      <c r="AG84" s="24"/>
      <c r="AH84" s="24"/>
    </row>
    <row r="85" spans="5:34">
      <c r="E85" s="23"/>
      <c r="F85" s="23"/>
      <c r="G85" s="23"/>
      <c r="H85" s="23"/>
      <c r="I85" s="23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3"/>
      <c r="AG85" s="24"/>
      <c r="AH85" s="24"/>
    </row>
    <row r="86" spans="5:34"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3"/>
      <c r="AG86" s="24"/>
      <c r="AH86" s="24"/>
    </row>
    <row r="87" spans="5:34">
      <c r="E87" s="23"/>
      <c r="F87" s="23"/>
      <c r="G87" s="23"/>
      <c r="H87" s="23"/>
      <c r="I87" s="23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3"/>
      <c r="AG87" s="24"/>
      <c r="AH87" s="24"/>
    </row>
    <row r="88" spans="5:34">
      <c r="E88" s="23"/>
      <c r="F88" s="23"/>
      <c r="G88" s="23"/>
      <c r="H88" s="23"/>
      <c r="I88" s="23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3"/>
      <c r="AG88" s="24"/>
      <c r="AH88" s="24"/>
    </row>
    <row r="89" spans="5:34">
      <c r="E89" s="23"/>
      <c r="F89" s="23"/>
      <c r="G89" s="23"/>
      <c r="H89" s="23"/>
      <c r="I89" s="23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3"/>
      <c r="AG89" s="24"/>
      <c r="AH89" s="24"/>
    </row>
    <row r="90" spans="5:34">
      <c r="E90" s="23"/>
      <c r="F90" s="23"/>
      <c r="G90" s="23"/>
      <c r="H90" s="23"/>
      <c r="I90" s="23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3"/>
      <c r="AG90" s="24"/>
      <c r="AH90" s="24"/>
    </row>
    <row r="91" spans="5:34">
      <c r="E91" s="23"/>
      <c r="F91" s="23"/>
      <c r="G91" s="23"/>
      <c r="H91" s="23"/>
      <c r="I91" s="23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3"/>
      <c r="AG91" s="24"/>
      <c r="AH91" s="24"/>
    </row>
    <row r="92" spans="5:34">
      <c r="E92" s="23"/>
      <c r="F92" s="23"/>
      <c r="G92" s="23"/>
      <c r="H92" s="23"/>
      <c r="I92" s="23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3"/>
      <c r="AG92" s="24"/>
      <c r="AH92" s="24"/>
    </row>
    <row r="93" spans="5:34"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3"/>
      <c r="AG93" s="24"/>
      <c r="AH93" s="24"/>
    </row>
    <row r="94" spans="5:34">
      <c r="E94" s="23"/>
      <c r="F94" s="23"/>
      <c r="G94" s="23"/>
      <c r="H94" s="23"/>
      <c r="I94" s="23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3"/>
      <c r="AG94" s="24"/>
      <c r="AH94" s="24"/>
    </row>
    <row r="95" spans="5:34">
      <c r="E95" s="23"/>
      <c r="F95" s="23"/>
      <c r="G95" s="23"/>
      <c r="H95" s="23"/>
      <c r="I95" s="23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3"/>
      <c r="AG95" s="24"/>
      <c r="AH95" s="24"/>
    </row>
    <row r="96" spans="5:34">
      <c r="E96" s="23"/>
      <c r="F96" s="23"/>
      <c r="G96" s="23"/>
      <c r="H96" s="23"/>
      <c r="I96" s="23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3"/>
      <c r="AG96" s="24"/>
      <c r="AH96" s="24"/>
    </row>
    <row r="97" spans="5:34">
      <c r="E97" s="23"/>
      <c r="F97" s="23"/>
      <c r="G97" s="23"/>
      <c r="H97" s="23"/>
      <c r="I97" s="23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3"/>
      <c r="AG97" s="24"/>
      <c r="AH97" s="24"/>
    </row>
    <row r="98" spans="5:34">
      <c r="E98" s="23"/>
      <c r="F98" s="23"/>
      <c r="G98" s="23"/>
      <c r="H98" s="23"/>
      <c r="I98" s="23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3"/>
      <c r="AG98" s="24"/>
      <c r="AH98" s="24"/>
    </row>
    <row r="99" spans="5:34">
      <c r="E99" s="23"/>
      <c r="F99" s="23"/>
      <c r="G99" s="23"/>
      <c r="H99" s="23"/>
      <c r="I99" s="23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3"/>
      <c r="AG99" s="24"/>
      <c r="AH99" s="24"/>
    </row>
    <row r="100" spans="5:34">
      <c r="E100" s="23"/>
      <c r="F100" s="23"/>
      <c r="G100" s="23"/>
      <c r="H100" s="23"/>
      <c r="I100" s="23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3"/>
      <c r="AG100" s="24"/>
      <c r="AH100" s="24"/>
    </row>
    <row r="101" spans="5:34">
      <c r="E101" s="23"/>
      <c r="F101" s="23"/>
      <c r="G101" s="23"/>
      <c r="H101" s="23"/>
      <c r="I101" s="23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3"/>
      <c r="AG101" s="24"/>
      <c r="AH101" s="24"/>
    </row>
    <row r="102" spans="5:34">
      <c r="E102" s="23"/>
      <c r="F102" s="23"/>
      <c r="G102" s="23"/>
      <c r="H102" s="23"/>
      <c r="I102" s="23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3"/>
      <c r="AG102" s="24"/>
      <c r="AH102" s="24"/>
    </row>
    <row r="103" spans="5:34">
      <c r="E103" s="23"/>
      <c r="F103" s="23"/>
      <c r="G103" s="23"/>
      <c r="H103" s="23"/>
      <c r="I103" s="23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3"/>
      <c r="AG103" s="24"/>
      <c r="AH103" s="24"/>
    </row>
    <row r="104" spans="5:34">
      <c r="E104" s="23"/>
      <c r="F104" s="23"/>
      <c r="G104" s="23"/>
      <c r="H104" s="23"/>
      <c r="I104" s="23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3"/>
      <c r="AG104" s="24"/>
      <c r="AH104" s="24"/>
    </row>
    <row r="105" spans="5:34">
      <c r="E105" s="23"/>
      <c r="F105" s="23"/>
      <c r="G105" s="23"/>
      <c r="H105" s="23"/>
      <c r="I105" s="23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3"/>
      <c r="AG105" s="24"/>
      <c r="AH105" s="24"/>
    </row>
    <row r="106" spans="5:34">
      <c r="E106" s="23"/>
      <c r="F106" s="23"/>
      <c r="G106" s="23"/>
      <c r="H106" s="23"/>
      <c r="I106" s="23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3"/>
      <c r="AG106" s="24"/>
      <c r="AH106" s="24"/>
    </row>
    <row r="107" spans="5:34">
      <c r="E107" s="23"/>
      <c r="F107" s="23"/>
      <c r="G107" s="23"/>
      <c r="H107" s="23"/>
      <c r="I107" s="23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3"/>
      <c r="AG107" s="24"/>
      <c r="AH107" s="24"/>
    </row>
    <row r="108" spans="5:34">
      <c r="E108" s="23"/>
      <c r="F108" s="23"/>
      <c r="G108" s="23"/>
      <c r="H108" s="23"/>
      <c r="I108" s="23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3"/>
      <c r="AG108" s="24"/>
      <c r="AH108" s="24"/>
    </row>
  </sheetData>
  <mergeCells count="21">
    <mergeCell ref="N5:N6"/>
    <mergeCell ref="AH5:AH6"/>
    <mergeCell ref="AD5:AG5"/>
    <mergeCell ref="Y5:AB5"/>
    <mergeCell ref="AC5:AC6"/>
    <mergeCell ref="B1:AK1"/>
    <mergeCell ref="B2:AK2"/>
    <mergeCell ref="C3:AK3"/>
    <mergeCell ref="C4:AK4"/>
    <mergeCell ref="B5:B6"/>
    <mergeCell ref="C5:C6"/>
    <mergeCell ref="D5:D6"/>
    <mergeCell ref="E5:H5"/>
    <mergeCell ref="I5:I6"/>
    <mergeCell ref="J5:M5"/>
    <mergeCell ref="AJ5:AJ6"/>
    <mergeCell ref="T5:W5"/>
    <mergeCell ref="X5:X6"/>
    <mergeCell ref="O5:R5"/>
    <mergeCell ref="S5:S6"/>
    <mergeCell ref="AK5:AK6"/>
  </mergeCells>
  <conditionalFormatting sqref="O7:O26 J8:J26 T7:T26 AD8:AD26 E7:E26 V7:V26 Q7:Q28 G7:G28">
    <cfRule type="cellIs" dxfId="15" priority="36" operator="lessThan">
      <formula>20</formula>
    </cfRule>
  </conditionalFormatting>
  <conditionalFormatting sqref="W7:W26 AG7:AG28 R7:R28 H7:H28">
    <cfRule type="cellIs" dxfId="14" priority="34" operator="lessThan">
      <formula>50</formula>
    </cfRule>
  </conditionalFormatting>
  <conditionalFormatting sqref="J7 L7:L28">
    <cfRule type="cellIs" dxfId="13" priority="31" operator="lessThan">
      <formula>20</formula>
    </cfRule>
  </conditionalFormatting>
  <conditionalFormatting sqref="M7:M28">
    <cfRule type="cellIs" dxfId="12" priority="30" operator="lessThan">
      <formula>50</formula>
    </cfRule>
  </conditionalFormatting>
  <conditionalFormatting sqref="O7 Q7:Q28">
    <cfRule type="cellIs" dxfId="11" priority="29" operator="lessThan">
      <formula>20</formula>
    </cfRule>
  </conditionalFormatting>
  <conditionalFormatting sqref="R7:R28">
    <cfRule type="cellIs" dxfId="10" priority="28" operator="lessThan">
      <formula>50</formula>
    </cfRule>
  </conditionalFormatting>
  <conditionalFormatting sqref="T7 V7:V26">
    <cfRule type="cellIs" dxfId="9" priority="27" operator="lessThan">
      <formula>20</formula>
    </cfRule>
  </conditionalFormatting>
  <conditionalFormatting sqref="W7:W26">
    <cfRule type="cellIs" dxfId="8" priority="26" operator="lessThan">
      <formula>50</formula>
    </cfRule>
  </conditionalFormatting>
  <conditionalFormatting sqref="AI7:AI28">
    <cfRule type="cellIs" dxfId="7" priority="18" operator="lessThan">
      <formula>50</formula>
    </cfRule>
  </conditionalFormatting>
  <conditionalFormatting sqref="AD7 AF7:AF28">
    <cfRule type="cellIs" dxfId="6" priority="11" operator="lessThan">
      <formula>20</formula>
    </cfRule>
  </conditionalFormatting>
  <conditionalFormatting sqref="AG7:AG28">
    <cfRule type="cellIs" dxfId="5" priority="10" operator="lessThan">
      <formula>50</formula>
    </cfRule>
  </conditionalFormatting>
  <conditionalFormatting sqref="AD7 AF7:AF28">
    <cfRule type="cellIs" dxfId="4" priority="9" operator="lessThan">
      <formula>20</formula>
    </cfRule>
  </conditionalFormatting>
  <conditionalFormatting sqref="AG7:AG28">
    <cfRule type="cellIs" dxfId="3" priority="8" operator="lessThan">
      <formula>50</formula>
    </cfRule>
  </conditionalFormatting>
  <conditionalFormatting sqref="AD7:AD26">
    <cfRule type="cellIs" dxfId="2" priority="5" operator="lessThan">
      <formula>24</formula>
    </cfRule>
  </conditionalFormatting>
  <conditionalFormatting sqref="AF7:AF28">
    <cfRule type="cellIs" dxfId="1" priority="4" operator="lessThan">
      <formula>16</formula>
    </cfRule>
  </conditionalFormatting>
  <conditionalFormatting sqref="T27:T28">
    <cfRule type="cellIs" dxfId="0" priority="1" operator="lessThan">
      <formula>20</formula>
    </cfRule>
  </conditionalFormatting>
  <pageMargins left="0.25" right="0.25" top="0.75" bottom="0.75" header="0.3" footer="0.3"/>
  <pageSetup paperSize="8" scale="5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workbookViewId="0">
      <selection activeCell="L5" sqref="L5"/>
    </sheetView>
  </sheetViews>
  <sheetFormatPr defaultRowHeight="15.75"/>
  <cols>
    <col min="3" max="3" width="27.125" customWidth="1"/>
    <col min="4" max="4" width="9.125" customWidth="1"/>
  </cols>
  <sheetData>
    <row r="1" spans="2:7" ht="24" thickBot="1">
      <c r="B1" s="128" t="s">
        <v>15</v>
      </c>
      <c r="C1" s="128"/>
      <c r="D1" s="128"/>
      <c r="E1" s="128"/>
      <c r="F1" s="128"/>
      <c r="G1" s="128"/>
    </row>
    <row r="2" spans="2:7" ht="27.75" customHeight="1">
      <c r="B2" s="8" t="s">
        <v>25</v>
      </c>
      <c r="C2" s="8" t="s">
        <v>26</v>
      </c>
      <c r="D2" s="9" t="s">
        <v>27</v>
      </c>
      <c r="E2" s="10" t="s">
        <v>28</v>
      </c>
      <c r="F2" s="10" t="s">
        <v>29</v>
      </c>
      <c r="G2" s="11" t="s">
        <v>30</v>
      </c>
    </row>
    <row r="3" spans="2:7" ht="21.75" customHeight="1">
      <c r="B3" s="16">
        <v>1</v>
      </c>
      <c r="C3" s="12" t="s">
        <v>31</v>
      </c>
      <c r="D3" s="25">
        <f>COUNT('V Semester Result '!E7:E26)</f>
        <v>20</v>
      </c>
      <c r="E3" s="26">
        <f>COUNTIF('V Semester Result '!I7:I26,"Pass")</f>
        <v>19</v>
      </c>
      <c r="F3" s="26">
        <f>COUNTIF('V Semester Result '!I7:I26,"Re-assessment")</f>
        <v>0</v>
      </c>
      <c r="G3" s="27">
        <f>COUNTIF('V Semester Result '!I7:I26,"Module Repeat")</f>
        <v>1</v>
      </c>
    </row>
    <row r="4" spans="2:7" ht="28.5" customHeight="1">
      <c r="B4" s="16">
        <v>2</v>
      </c>
      <c r="C4" s="15" t="s">
        <v>16</v>
      </c>
      <c r="D4" s="25">
        <f>COUNT('V Semester Result '!J7:J26)</f>
        <v>20</v>
      </c>
      <c r="E4" s="26">
        <f>COUNTIF('V Semester Result '!N7:N26,"Pass")</f>
        <v>19</v>
      </c>
      <c r="F4" s="26">
        <f>COUNTIF('V Semester Result '!N7:N26,"Re-assessment")</f>
        <v>0</v>
      </c>
      <c r="G4" s="27">
        <f>COUNTIF('V Semester Result '!N7:N26,"Module Repeat")</f>
        <v>1</v>
      </c>
    </row>
    <row r="5" spans="2:7" ht="32.25" customHeight="1">
      <c r="B5" s="16">
        <v>3</v>
      </c>
      <c r="C5" s="13" t="s">
        <v>18</v>
      </c>
      <c r="D5" s="25">
        <f>COUNT('V Semester Result '!O7:O26)</f>
        <v>20</v>
      </c>
      <c r="E5" s="26">
        <f>COUNTIF('V Semester Result '!S7:S26,"Pass")</f>
        <v>19</v>
      </c>
      <c r="F5" s="26">
        <f>COUNTIF('V Semester Result '!S7:S26,"Re-assessment")</f>
        <v>0</v>
      </c>
      <c r="G5" s="28">
        <f>COUNTIF('V Semester Result '!S7:S26,"Module Repeat")</f>
        <v>1</v>
      </c>
    </row>
    <row r="6" spans="2:7" ht="32.25">
      <c r="B6" s="16">
        <v>4</v>
      </c>
      <c r="C6" s="13" t="s">
        <v>17</v>
      </c>
      <c r="D6" s="25">
        <f>COUNT('V Semester Result '!T7:T26)</f>
        <v>19</v>
      </c>
      <c r="E6" s="26">
        <f>COUNTIF('V Semester Result '!X7:X26,"Pass")</f>
        <v>19</v>
      </c>
      <c r="F6" s="26">
        <f>COUNTIF('V Semester Result '!X7:X26,"Re-assessment")</f>
        <v>0</v>
      </c>
      <c r="G6" s="28">
        <f>COUNTIF('V Semester Result '!X7:X26,"Module Repeat")</f>
        <v>1</v>
      </c>
    </row>
    <row r="7" spans="2:7" ht="18" customHeight="1" thickBot="1">
      <c r="B7" s="16">
        <v>5</v>
      </c>
      <c r="C7" s="14" t="s">
        <v>19</v>
      </c>
      <c r="D7" s="29">
        <f>COUNT('V Semester Result '!AD7:AD26)</f>
        <v>20</v>
      </c>
      <c r="E7" s="30">
        <f>COUNTIF('V Semester Result '!AH7:AH26,"Pass")</f>
        <v>19</v>
      </c>
      <c r="F7" s="30">
        <f>COUNTIF('V Semester Result '!AH7:AH26,"Re-assessment")</f>
        <v>1</v>
      </c>
      <c r="G7" s="31">
        <f>COUNTIF('V Semester Result '!AH7:AH26,"Module Repeat")</f>
        <v>0</v>
      </c>
    </row>
    <row r="8" spans="2:7" ht="20.100000000000001" customHeight="1"/>
    <row r="9" spans="2:7" ht="20.100000000000001" customHeight="1"/>
    <row r="10" spans="2:7" ht="20.100000000000001" customHeight="1"/>
    <row r="11" spans="2:7" ht="20.100000000000001" customHeight="1"/>
    <row r="12" spans="2:7" ht="20.100000000000001" customHeight="1"/>
    <row r="13" spans="2:7" ht="20.100000000000001" customHeight="1"/>
    <row r="14" spans="2:7" ht="20.100000000000001" customHeight="1"/>
    <row r="15" spans="2:7" ht="20.100000000000001" customHeight="1"/>
    <row r="16" spans="2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1">
    <mergeCell ref="B1:G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 Semester Result </vt:lpstr>
      <vt:lpstr>ANALYSIS</vt:lpstr>
    </vt:vector>
  </TitlesOfParts>
  <Company>ILCS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Karma Rixin</dc:creator>
  <cp:lastModifiedBy>Tshering</cp:lastModifiedBy>
  <cp:lastPrinted>2018-07-02T06:33:44Z</cp:lastPrinted>
  <dcterms:created xsi:type="dcterms:W3CDTF">2012-12-09T17:12:10Z</dcterms:created>
  <dcterms:modified xsi:type="dcterms:W3CDTF">2019-01-02T11:55:08Z</dcterms:modified>
</cp:coreProperties>
</file>